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0 г\К Закону об исполнении за 2020 год\"/>
    </mc:Choice>
  </mc:AlternateContent>
  <bookViews>
    <workbookView xWindow="0" yWindow="0" windowWidth="28800" windowHeight="11835"/>
  </bookViews>
  <sheets>
    <sheet name="Лист5" sheetId="16" r:id="rId1"/>
  </sheets>
  <calcPr calcId="152511"/>
</workbook>
</file>

<file path=xl/calcChain.xml><?xml version="1.0" encoding="utf-8"?>
<calcChain xmlns="http://schemas.openxmlformats.org/spreadsheetml/2006/main">
  <c r="KD9" i="16" l="1"/>
  <c r="KD10" i="16"/>
  <c r="KD11" i="16"/>
  <c r="KD12" i="16"/>
  <c r="KD13" i="16"/>
  <c r="KD14" i="16"/>
  <c r="KD15" i="16"/>
  <c r="KD16" i="16"/>
  <c r="KD17" i="16"/>
  <c r="KD18" i="16"/>
  <c r="KD19" i="16"/>
  <c r="KD20" i="16"/>
  <c r="KD21" i="16"/>
  <c r="KD22" i="16"/>
  <c r="KD23" i="16"/>
  <c r="KD24" i="16"/>
  <c r="KD25" i="16"/>
  <c r="KD26" i="16"/>
  <c r="KD27" i="16"/>
  <c r="KD28" i="16"/>
  <c r="KD29" i="16"/>
  <c r="KD30" i="16"/>
  <c r="KD31" i="16"/>
  <c r="KD32" i="16"/>
  <c r="KD33" i="16"/>
  <c r="KD34" i="16"/>
  <c r="KD35" i="16"/>
  <c r="KD36" i="16"/>
  <c r="KD37" i="16"/>
  <c r="KD38" i="16"/>
  <c r="KD39" i="16"/>
  <c r="KD40" i="16"/>
  <c r="KD41" i="16"/>
  <c r="KD42" i="16"/>
  <c r="KD43" i="16"/>
  <c r="KD44" i="16"/>
  <c r="KD45" i="16"/>
  <c r="KD46" i="16"/>
  <c r="KD47" i="16"/>
  <c r="KD48" i="16"/>
  <c r="KD49" i="16"/>
  <c r="KD50" i="16"/>
  <c r="KD51" i="16"/>
  <c r="KD52" i="16"/>
  <c r="KD53" i="16"/>
  <c r="KD54" i="16"/>
  <c r="KD55" i="16"/>
  <c r="KD56" i="16"/>
  <c r="KD57" i="16"/>
  <c r="KD58" i="16"/>
  <c r="KD59" i="16"/>
  <c r="KD60" i="16"/>
  <c r="KD61" i="16"/>
  <c r="KD62" i="16"/>
  <c r="KD63" i="16"/>
  <c r="KD64" i="16"/>
  <c r="KD65" i="16"/>
  <c r="KD66" i="16"/>
  <c r="KD67" i="16"/>
  <c r="KD68" i="16"/>
  <c r="KD69" i="16"/>
  <c r="KD70" i="16"/>
  <c r="KD71" i="16"/>
  <c r="KD72" i="16"/>
  <c r="KD73" i="16"/>
  <c r="KD74" i="16"/>
  <c r="KD75" i="16"/>
  <c r="KD76" i="16"/>
  <c r="KD77" i="16"/>
  <c r="KD78" i="16"/>
  <c r="KD79" i="16"/>
  <c r="KD80" i="16"/>
  <c r="KD81" i="16"/>
  <c r="KD82" i="16"/>
  <c r="KD83" i="16"/>
  <c r="KD84" i="16"/>
  <c r="KD85" i="16"/>
  <c r="KD86" i="16"/>
  <c r="KD87" i="16"/>
  <c r="KD88" i="16"/>
  <c r="KD89" i="16"/>
  <c r="KD90" i="16"/>
  <c r="KD91" i="16"/>
  <c r="KD92" i="16"/>
  <c r="KD93" i="16"/>
  <c r="KD94" i="16"/>
  <c r="KD95" i="16"/>
  <c r="KD96" i="16"/>
  <c r="KD97" i="16"/>
  <c r="KD98" i="16"/>
  <c r="KD99" i="16"/>
  <c r="KD100" i="16"/>
  <c r="KD101" i="16"/>
  <c r="KD102" i="16"/>
  <c r="KD103" i="16"/>
  <c r="KD104" i="16"/>
  <c r="KD105" i="16"/>
  <c r="KD106" i="16"/>
  <c r="KD107" i="16"/>
  <c r="KD108" i="16"/>
  <c r="KD109" i="16"/>
  <c r="KD110" i="16"/>
  <c r="KD111" i="16"/>
  <c r="KD112" i="16"/>
  <c r="KD113" i="16"/>
  <c r="KD114" i="16"/>
  <c r="KD115" i="16"/>
  <c r="KD116" i="16"/>
  <c r="KD117" i="16"/>
  <c r="KD118" i="16"/>
  <c r="KD119" i="16"/>
  <c r="KD120" i="16"/>
  <c r="KD121" i="16"/>
  <c r="KD122" i="16"/>
  <c r="KD123" i="16"/>
  <c r="KD124" i="16"/>
  <c r="KD125" i="16"/>
  <c r="KD126" i="16"/>
  <c r="KD127" i="16"/>
  <c r="KD128" i="16"/>
  <c r="KD129" i="16"/>
  <c r="KD130" i="16"/>
  <c r="KD131" i="16"/>
  <c r="KD132" i="16"/>
  <c r="KD133" i="16"/>
  <c r="KD134" i="16"/>
  <c r="KD135" i="16"/>
  <c r="KD136" i="16"/>
  <c r="KD137" i="16"/>
  <c r="KD138" i="16"/>
  <c r="KD139" i="16"/>
  <c r="KD140" i="16"/>
  <c r="KD141" i="16"/>
  <c r="KD142" i="16"/>
  <c r="KD143" i="16"/>
  <c r="KD144" i="16"/>
  <c r="KD145" i="16"/>
  <c r="KD146" i="16"/>
  <c r="KD147" i="16"/>
  <c r="KD148" i="16"/>
  <c r="KD149" i="16"/>
  <c r="KD150" i="16"/>
  <c r="KD151" i="16"/>
  <c r="KD8" i="16"/>
  <c r="KD152" i="16" s="1"/>
  <c r="KF9" i="16"/>
  <c r="KF10" i="16"/>
  <c r="KF11" i="16"/>
  <c r="KF12" i="16"/>
  <c r="KF13" i="16"/>
  <c r="KF14" i="16"/>
  <c r="KF15" i="16"/>
  <c r="KF16" i="16"/>
  <c r="KF17" i="16"/>
  <c r="KF18" i="16"/>
  <c r="KF19" i="16"/>
  <c r="KF20" i="16"/>
  <c r="KF21" i="16"/>
  <c r="KF22" i="16"/>
  <c r="KF23" i="16"/>
  <c r="KF24" i="16"/>
  <c r="KF25" i="16"/>
  <c r="KF26" i="16"/>
  <c r="KF27" i="16"/>
  <c r="KF28" i="16"/>
  <c r="KF29" i="16"/>
  <c r="KF30" i="16"/>
  <c r="KF31" i="16"/>
  <c r="KF32" i="16"/>
  <c r="KF33" i="16"/>
  <c r="KF34" i="16"/>
  <c r="KF35" i="16"/>
  <c r="KF36" i="16"/>
  <c r="KF37" i="16"/>
  <c r="KF38" i="16"/>
  <c r="KF39" i="16"/>
  <c r="KF40" i="16"/>
  <c r="KF41" i="16"/>
  <c r="KF42" i="16"/>
  <c r="KF43" i="16"/>
  <c r="KF44" i="16"/>
  <c r="KF45" i="16"/>
  <c r="KF46" i="16"/>
  <c r="KF47" i="16"/>
  <c r="KF48" i="16"/>
  <c r="KF49" i="16"/>
  <c r="KF50" i="16"/>
  <c r="KF51" i="16"/>
  <c r="KF52" i="16"/>
  <c r="KF53" i="16"/>
  <c r="KF54" i="16"/>
  <c r="KF55" i="16"/>
  <c r="KF56" i="16"/>
  <c r="KF57" i="16"/>
  <c r="KF58" i="16"/>
  <c r="KF59" i="16"/>
  <c r="KF60" i="16"/>
  <c r="KF61" i="16"/>
  <c r="KF62" i="16"/>
  <c r="KF63" i="16"/>
  <c r="KF64" i="16"/>
  <c r="KF65" i="16"/>
  <c r="KF66" i="16"/>
  <c r="KF67" i="16"/>
  <c r="KF68" i="16"/>
  <c r="KF69" i="16"/>
  <c r="KF70" i="16"/>
  <c r="KF71" i="16"/>
  <c r="KF72" i="16"/>
  <c r="KF73" i="16"/>
  <c r="KF74" i="16"/>
  <c r="KF75" i="16"/>
  <c r="KF76" i="16"/>
  <c r="KF77" i="16"/>
  <c r="KF78" i="16"/>
  <c r="KF79" i="16"/>
  <c r="KF80" i="16"/>
  <c r="KF81" i="16"/>
  <c r="KF82" i="16"/>
  <c r="KF83" i="16"/>
  <c r="KF84" i="16"/>
  <c r="KF85" i="16"/>
  <c r="KF86" i="16"/>
  <c r="KF87" i="16"/>
  <c r="KF88" i="16"/>
  <c r="KF89" i="16"/>
  <c r="KF90" i="16"/>
  <c r="KF91" i="16"/>
  <c r="KF92" i="16"/>
  <c r="KF93" i="16"/>
  <c r="KF94" i="16"/>
  <c r="KF95" i="16"/>
  <c r="KF96" i="16"/>
  <c r="KF97" i="16"/>
  <c r="KF98" i="16"/>
  <c r="KF99" i="16"/>
  <c r="KF100" i="16"/>
  <c r="KF101" i="16"/>
  <c r="KF102" i="16"/>
  <c r="KF103" i="16"/>
  <c r="KF104" i="16"/>
  <c r="KF105" i="16"/>
  <c r="KF106" i="16"/>
  <c r="KF107" i="16"/>
  <c r="KF108" i="16"/>
  <c r="KF109" i="16"/>
  <c r="KF110" i="16"/>
  <c r="KF111" i="16"/>
  <c r="KF112" i="16"/>
  <c r="KF113" i="16"/>
  <c r="KF114" i="16"/>
  <c r="KF115" i="16"/>
  <c r="KF116" i="16"/>
  <c r="KF117" i="16"/>
  <c r="KF118" i="16"/>
  <c r="KF119" i="16"/>
  <c r="KF120" i="16"/>
  <c r="KF121" i="16"/>
  <c r="KF122" i="16"/>
  <c r="KF123" i="16"/>
  <c r="KF124" i="16"/>
  <c r="KF125" i="16"/>
  <c r="KF126" i="16"/>
  <c r="KF127" i="16"/>
  <c r="KF128" i="16"/>
  <c r="KF129" i="16"/>
  <c r="KF130" i="16"/>
  <c r="KF131" i="16"/>
  <c r="KF132" i="16"/>
  <c r="KF133" i="16"/>
  <c r="KF134" i="16"/>
  <c r="KF135" i="16"/>
  <c r="KF136" i="16"/>
  <c r="KF137" i="16"/>
  <c r="KF138" i="16"/>
  <c r="KF139" i="16"/>
  <c r="KF140" i="16"/>
  <c r="KF141" i="16"/>
  <c r="KF142" i="16"/>
  <c r="KF143" i="16"/>
  <c r="KF144" i="16"/>
  <c r="KF145" i="16"/>
  <c r="KF146" i="16"/>
  <c r="KF147" i="16"/>
  <c r="KF148" i="16"/>
  <c r="KF149" i="16"/>
  <c r="KF150" i="16"/>
  <c r="KF151" i="16"/>
  <c r="KF8" i="16"/>
  <c r="KE9" i="16"/>
  <c r="KE10" i="16"/>
  <c r="KE11" i="16"/>
  <c r="KE12" i="16"/>
  <c r="KE13" i="16"/>
  <c r="KE14" i="16"/>
  <c r="KE15" i="16"/>
  <c r="KE16" i="16"/>
  <c r="KE17" i="16"/>
  <c r="KE18" i="16"/>
  <c r="KE19" i="16"/>
  <c r="KE20" i="16"/>
  <c r="KE21" i="16"/>
  <c r="KE22" i="16"/>
  <c r="KE23" i="16"/>
  <c r="KE24" i="16"/>
  <c r="KE25" i="16"/>
  <c r="KE26" i="16"/>
  <c r="KE27" i="16"/>
  <c r="KE28" i="16"/>
  <c r="KE29" i="16"/>
  <c r="KE30" i="16"/>
  <c r="KE31" i="16"/>
  <c r="KE32" i="16"/>
  <c r="KE33" i="16"/>
  <c r="KE34" i="16"/>
  <c r="KE35" i="16"/>
  <c r="KE36" i="16"/>
  <c r="KE37" i="16"/>
  <c r="KE38" i="16"/>
  <c r="KE39" i="16"/>
  <c r="KE40" i="16"/>
  <c r="KE41" i="16"/>
  <c r="KE42" i="16"/>
  <c r="KE43" i="16"/>
  <c r="KE44" i="16"/>
  <c r="KE45" i="16"/>
  <c r="KE46" i="16"/>
  <c r="KE47" i="16"/>
  <c r="KE48" i="16"/>
  <c r="KE49" i="16"/>
  <c r="KE50" i="16"/>
  <c r="KE51" i="16"/>
  <c r="KE52" i="16"/>
  <c r="KE53" i="16"/>
  <c r="KE54" i="16"/>
  <c r="KE55" i="16"/>
  <c r="KE56" i="16"/>
  <c r="KE57" i="16"/>
  <c r="KE58" i="16"/>
  <c r="KE59" i="16"/>
  <c r="KE60" i="16"/>
  <c r="KE61" i="16"/>
  <c r="KE62" i="16"/>
  <c r="KE63" i="16"/>
  <c r="KE64" i="16"/>
  <c r="KE65" i="16"/>
  <c r="KE66" i="16"/>
  <c r="KE67" i="16"/>
  <c r="KE68" i="16"/>
  <c r="KE69" i="16"/>
  <c r="KE70" i="16"/>
  <c r="KE71" i="16"/>
  <c r="KE72" i="16"/>
  <c r="KE73" i="16"/>
  <c r="KE74" i="16"/>
  <c r="KE75" i="16"/>
  <c r="KE76" i="16"/>
  <c r="KE77" i="16"/>
  <c r="KE78" i="16"/>
  <c r="KE79" i="16"/>
  <c r="KE80" i="16"/>
  <c r="KE81" i="16"/>
  <c r="KE82" i="16"/>
  <c r="KE83" i="16"/>
  <c r="KE84" i="16"/>
  <c r="KE85" i="16"/>
  <c r="KE86" i="16"/>
  <c r="KE87" i="16"/>
  <c r="KE88" i="16"/>
  <c r="KE89" i="16"/>
  <c r="KE90" i="16"/>
  <c r="KE91" i="16"/>
  <c r="KE92" i="16"/>
  <c r="KE93" i="16"/>
  <c r="KE94" i="16"/>
  <c r="KE95" i="16"/>
  <c r="KE96" i="16"/>
  <c r="KE97" i="16"/>
  <c r="KE98" i="16"/>
  <c r="KE99" i="16"/>
  <c r="KE100" i="16"/>
  <c r="KE101" i="16"/>
  <c r="KE102" i="16"/>
  <c r="KE103" i="16"/>
  <c r="KE104" i="16"/>
  <c r="KE105" i="16"/>
  <c r="KE106" i="16"/>
  <c r="KE107" i="16"/>
  <c r="KE108" i="16"/>
  <c r="KE109" i="16"/>
  <c r="KE110" i="16"/>
  <c r="KE111" i="16"/>
  <c r="KE112" i="16"/>
  <c r="KE113" i="16"/>
  <c r="KE114" i="16"/>
  <c r="KE115" i="16"/>
  <c r="KE116" i="16"/>
  <c r="KE117" i="16"/>
  <c r="KE118" i="16"/>
  <c r="KE119" i="16"/>
  <c r="KE120" i="16"/>
  <c r="KE121" i="16"/>
  <c r="KE122" i="16"/>
  <c r="KE123" i="16"/>
  <c r="KE124" i="16"/>
  <c r="KE125" i="16"/>
  <c r="KE126" i="16"/>
  <c r="KE127" i="16"/>
  <c r="KE128" i="16"/>
  <c r="KE129" i="16"/>
  <c r="KE130" i="16"/>
  <c r="KE131" i="16"/>
  <c r="KE132" i="16"/>
  <c r="KE133" i="16"/>
  <c r="KE134" i="16"/>
  <c r="KE135" i="16"/>
  <c r="KE136" i="16"/>
  <c r="KE137" i="16"/>
  <c r="KE138" i="16"/>
  <c r="KE139" i="16"/>
  <c r="KE140" i="16"/>
  <c r="KE141" i="16"/>
  <c r="KE142" i="16"/>
  <c r="KE143" i="16"/>
  <c r="KE144" i="16"/>
  <c r="KE145" i="16"/>
  <c r="KE146" i="16"/>
  <c r="KE147" i="16"/>
  <c r="KE148" i="16"/>
  <c r="KE149" i="16"/>
  <c r="KE150" i="16"/>
  <c r="KE151" i="16"/>
  <c r="KE8" i="16"/>
  <c r="KE152" i="16" s="1"/>
  <c r="IH9" i="16"/>
  <c r="IH10" i="16"/>
  <c r="IH11" i="16"/>
  <c r="IH12" i="16"/>
  <c r="IH13" i="16"/>
  <c r="IH14" i="16"/>
  <c r="IH15" i="16"/>
  <c r="IH16" i="16"/>
  <c r="IH17" i="16"/>
  <c r="IH18" i="16"/>
  <c r="IH19" i="16"/>
  <c r="IH20" i="16"/>
  <c r="IH21" i="16"/>
  <c r="IH22" i="16"/>
  <c r="IH23" i="16"/>
  <c r="IH24" i="16"/>
  <c r="IH25" i="16"/>
  <c r="IH26" i="16"/>
  <c r="IH27" i="16"/>
  <c r="IH28" i="16"/>
  <c r="IH29" i="16"/>
  <c r="IH30" i="16"/>
  <c r="IH31" i="16"/>
  <c r="IH32" i="16"/>
  <c r="IH33" i="16"/>
  <c r="IH34" i="16"/>
  <c r="IH35" i="16"/>
  <c r="IH36" i="16"/>
  <c r="IH37" i="16"/>
  <c r="IH38" i="16"/>
  <c r="IH39" i="16"/>
  <c r="IH40" i="16"/>
  <c r="IH41" i="16"/>
  <c r="IH42" i="16"/>
  <c r="IH43" i="16"/>
  <c r="IH44" i="16"/>
  <c r="IH45" i="16"/>
  <c r="IH46" i="16"/>
  <c r="IH47" i="16"/>
  <c r="IH48" i="16"/>
  <c r="IH49" i="16"/>
  <c r="IH50" i="16"/>
  <c r="IH51" i="16"/>
  <c r="IH52" i="16"/>
  <c r="IH53" i="16"/>
  <c r="IH54" i="16"/>
  <c r="IH55" i="16"/>
  <c r="IH56" i="16"/>
  <c r="IH57" i="16"/>
  <c r="IH58" i="16"/>
  <c r="IH59" i="16"/>
  <c r="IH60" i="16"/>
  <c r="IH61" i="16"/>
  <c r="IH62" i="16"/>
  <c r="IH63" i="16"/>
  <c r="IH64" i="16"/>
  <c r="IH65" i="16"/>
  <c r="IH66" i="16"/>
  <c r="IH67" i="16"/>
  <c r="IH68" i="16"/>
  <c r="IH69" i="16"/>
  <c r="IH70" i="16"/>
  <c r="IH71" i="16"/>
  <c r="IH72" i="16"/>
  <c r="IH73" i="16"/>
  <c r="IH74" i="16"/>
  <c r="IH75" i="16"/>
  <c r="IH76" i="16"/>
  <c r="IH77" i="16"/>
  <c r="IH78" i="16"/>
  <c r="IH79" i="16"/>
  <c r="IH80" i="16"/>
  <c r="IH81" i="16"/>
  <c r="IH82" i="16"/>
  <c r="IH83" i="16"/>
  <c r="IH84" i="16"/>
  <c r="IH85" i="16"/>
  <c r="IH86" i="16"/>
  <c r="IH87" i="16"/>
  <c r="IH88" i="16"/>
  <c r="IH89" i="16"/>
  <c r="IH90" i="16"/>
  <c r="IH91" i="16"/>
  <c r="IH92" i="16"/>
  <c r="IH93" i="16"/>
  <c r="IH94" i="16"/>
  <c r="IH95" i="16"/>
  <c r="IH96" i="16"/>
  <c r="IH97" i="16"/>
  <c r="IH98" i="16"/>
  <c r="IH99" i="16"/>
  <c r="IH100" i="16"/>
  <c r="IH101" i="16"/>
  <c r="IH102" i="16"/>
  <c r="IH103" i="16"/>
  <c r="IH104" i="16"/>
  <c r="IH105" i="16"/>
  <c r="IH106" i="16"/>
  <c r="IH107" i="16"/>
  <c r="IH108" i="16"/>
  <c r="IH109" i="16"/>
  <c r="IH110" i="16"/>
  <c r="IH111" i="16"/>
  <c r="IH112" i="16"/>
  <c r="IH113" i="16"/>
  <c r="IH114" i="16"/>
  <c r="IH115" i="16"/>
  <c r="IH116" i="16"/>
  <c r="IH117" i="16"/>
  <c r="IH118" i="16"/>
  <c r="IH119" i="16"/>
  <c r="IH120" i="16"/>
  <c r="IH121" i="16"/>
  <c r="IH122" i="16"/>
  <c r="IH123" i="16"/>
  <c r="IH124" i="16"/>
  <c r="IH125" i="16"/>
  <c r="IH126" i="16"/>
  <c r="IH127" i="16"/>
  <c r="IH128" i="16"/>
  <c r="IH129" i="16"/>
  <c r="IH130" i="16"/>
  <c r="IH131" i="16"/>
  <c r="IH132" i="16"/>
  <c r="IH133" i="16"/>
  <c r="IH134" i="16"/>
  <c r="IH135" i="16"/>
  <c r="IH136" i="16"/>
  <c r="IH137" i="16"/>
  <c r="IH138" i="16"/>
  <c r="IH139" i="16"/>
  <c r="IH140" i="16"/>
  <c r="IH141" i="16"/>
  <c r="IH142" i="16"/>
  <c r="IH143" i="16"/>
  <c r="IH144" i="16"/>
  <c r="IH145" i="16"/>
  <c r="IH146" i="16"/>
  <c r="IH147" i="16"/>
  <c r="IH148" i="16"/>
  <c r="IH149" i="16"/>
  <c r="IH150" i="16"/>
  <c r="IH151" i="16"/>
  <c r="IH8" i="16"/>
  <c r="IH152" i="16" s="1"/>
  <c r="IJ150" i="16"/>
  <c r="IJ151" i="16"/>
  <c r="IJ9" i="16"/>
  <c r="IJ152" i="16" s="1"/>
  <c r="IJ10" i="16"/>
  <c r="IJ11" i="16"/>
  <c r="IJ12" i="16"/>
  <c r="IJ13" i="16"/>
  <c r="IJ14" i="16"/>
  <c r="IJ15" i="16"/>
  <c r="IJ16" i="16"/>
  <c r="IJ17" i="16"/>
  <c r="IJ18" i="16"/>
  <c r="IJ19" i="16"/>
  <c r="IJ20" i="16"/>
  <c r="IJ21" i="16"/>
  <c r="IJ22" i="16"/>
  <c r="IJ23" i="16"/>
  <c r="IJ24" i="16"/>
  <c r="IJ25" i="16"/>
  <c r="IJ26" i="16"/>
  <c r="IJ27" i="16"/>
  <c r="IJ28" i="16"/>
  <c r="IJ29" i="16"/>
  <c r="IJ30" i="16"/>
  <c r="IJ31" i="16"/>
  <c r="IJ32" i="16"/>
  <c r="IJ33" i="16"/>
  <c r="IJ34" i="16"/>
  <c r="IJ35" i="16"/>
  <c r="IJ36" i="16"/>
  <c r="IJ37" i="16"/>
  <c r="IJ38" i="16"/>
  <c r="IJ39" i="16"/>
  <c r="IJ40" i="16"/>
  <c r="IJ41" i="16"/>
  <c r="IJ42" i="16"/>
  <c r="IJ43" i="16"/>
  <c r="IJ44" i="16"/>
  <c r="IJ45" i="16"/>
  <c r="IJ46" i="16"/>
  <c r="IJ47" i="16"/>
  <c r="IJ48" i="16"/>
  <c r="IJ49" i="16"/>
  <c r="IJ50" i="16"/>
  <c r="IJ51" i="16"/>
  <c r="IJ52" i="16"/>
  <c r="IJ53" i="16"/>
  <c r="IJ54" i="16"/>
  <c r="IJ55" i="16"/>
  <c r="IJ56" i="16"/>
  <c r="IJ57" i="16"/>
  <c r="IJ58" i="16"/>
  <c r="IJ59" i="16"/>
  <c r="IJ60" i="16"/>
  <c r="IJ61" i="16"/>
  <c r="IJ62" i="16"/>
  <c r="IJ63" i="16"/>
  <c r="IJ64" i="16"/>
  <c r="IJ65" i="16"/>
  <c r="IJ66" i="16"/>
  <c r="IJ67" i="16"/>
  <c r="IJ68" i="16"/>
  <c r="IJ69" i="16"/>
  <c r="IJ70" i="16"/>
  <c r="IJ71" i="16"/>
  <c r="IJ72" i="16"/>
  <c r="IJ73" i="16"/>
  <c r="IJ74" i="16"/>
  <c r="IJ75" i="16"/>
  <c r="IJ76" i="16"/>
  <c r="IJ77" i="16"/>
  <c r="IJ78" i="16"/>
  <c r="IJ79" i="16"/>
  <c r="IJ80" i="16"/>
  <c r="IJ81" i="16"/>
  <c r="IJ82" i="16"/>
  <c r="IJ83" i="16"/>
  <c r="IJ84" i="16"/>
  <c r="IJ85" i="16"/>
  <c r="IJ86" i="16"/>
  <c r="IJ87" i="16"/>
  <c r="IJ88" i="16"/>
  <c r="IJ89" i="16"/>
  <c r="IJ90" i="16"/>
  <c r="IJ91" i="16"/>
  <c r="IJ92" i="16"/>
  <c r="IJ93" i="16"/>
  <c r="IJ94" i="16"/>
  <c r="IJ95" i="16"/>
  <c r="IJ96" i="16"/>
  <c r="IJ97" i="16"/>
  <c r="IJ98" i="16"/>
  <c r="IJ99" i="16"/>
  <c r="IJ100" i="16"/>
  <c r="IJ101" i="16"/>
  <c r="IJ102" i="16"/>
  <c r="IJ103" i="16"/>
  <c r="IJ104" i="16"/>
  <c r="IJ105" i="16"/>
  <c r="IJ106" i="16"/>
  <c r="IJ107" i="16"/>
  <c r="IJ108" i="16"/>
  <c r="IJ109" i="16"/>
  <c r="IJ110" i="16"/>
  <c r="IJ111" i="16"/>
  <c r="IJ112" i="16"/>
  <c r="IJ113" i="16"/>
  <c r="IJ114" i="16"/>
  <c r="IJ115" i="16"/>
  <c r="IJ116" i="16"/>
  <c r="IJ117" i="16"/>
  <c r="IJ118" i="16"/>
  <c r="IJ119" i="16"/>
  <c r="IJ120" i="16"/>
  <c r="IJ121" i="16"/>
  <c r="IJ122" i="16"/>
  <c r="IJ123" i="16"/>
  <c r="IJ124" i="16"/>
  <c r="IJ125" i="16"/>
  <c r="IJ126" i="16"/>
  <c r="IJ127" i="16"/>
  <c r="IJ128" i="16"/>
  <c r="IJ129" i="16"/>
  <c r="IJ130" i="16"/>
  <c r="IJ131" i="16"/>
  <c r="IJ132" i="16"/>
  <c r="IJ133" i="16"/>
  <c r="IJ134" i="16"/>
  <c r="IJ135" i="16"/>
  <c r="IJ136" i="16"/>
  <c r="IJ137" i="16"/>
  <c r="IJ138" i="16"/>
  <c r="IJ139" i="16"/>
  <c r="IJ140" i="16"/>
  <c r="IJ141" i="16"/>
  <c r="IJ142" i="16"/>
  <c r="IJ143" i="16"/>
  <c r="IJ144" i="16"/>
  <c r="IJ145" i="16"/>
  <c r="IJ146" i="16"/>
  <c r="IJ147" i="16"/>
  <c r="IJ148" i="16"/>
  <c r="IJ149" i="16"/>
  <c r="IJ8" i="16"/>
  <c r="II25" i="16"/>
  <c r="II26" i="16"/>
  <c r="II27" i="16"/>
  <c r="II28" i="16"/>
  <c r="II29" i="16"/>
  <c r="II30" i="16"/>
  <c r="II31" i="16"/>
  <c r="II32" i="16"/>
  <c r="II33" i="16"/>
  <c r="II34" i="16"/>
  <c r="II35" i="16"/>
  <c r="II36" i="16"/>
  <c r="II37" i="16"/>
  <c r="II38" i="16"/>
  <c r="II39" i="16"/>
  <c r="II40" i="16"/>
  <c r="II41" i="16"/>
  <c r="II42" i="16"/>
  <c r="II43" i="16"/>
  <c r="II44" i="16"/>
  <c r="II45" i="16"/>
  <c r="II46" i="16"/>
  <c r="II47" i="16"/>
  <c r="II48" i="16"/>
  <c r="II49" i="16"/>
  <c r="II50" i="16"/>
  <c r="II51" i="16"/>
  <c r="II52" i="16"/>
  <c r="II53" i="16"/>
  <c r="II54" i="16"/>
  <c r="II55" i="16"/>
  <c r="II56" i="16"/>
  <c r="II57" i="16"/>
  <c r="II58" i="16"/>
  <c r="II59" i="16"/>
  <c r="II60" i="16"/>
  <c r="II61" i="16"/>
  <c r="II62" i="16"/>
  <c r="II63" i="16"/>
  <c r="II64" i="16"/>
  <c r="II65" i="16"/>
  <c r="II66" i="16"/>
  <c r="II67" i="16"/>
  <c r="II68" i="16"/>
  <c r="II69" i="16"/>
  <c r="II70" i="16"/>
  <c r="II71" i="16"/>
  <c r="II72" i="16"/>
  <c r="II73" i="16"/>
  <c r="II74" i="16"/>
  <c r="II75" i="16"/>
  <c r="II76" i="16"/>
  <c r="II77" i="16"/>
  <c r="II78" i="16"/>
  <c r="II79" i="16"/>
  <c r="II80" i="16"/>
  <c r="II81" i="16"/>
  <c r="II82" i="16"/>
  <c r="II83" i="16"/>
  <c r="II84" i="16"/>
  <c r="II85" i="16"/>
  <c r="II86" i="16"/>
  <c r="II87" i="16"/>
  <c r="II88" i="16"/>
  <c r="II89" i="16"/>
  <c r="II90" i="16"/>
  <c r="II91" i="16"/>
  <c r="II92" i="16"/>
  <c r="II93" i="16"/>
  <c r="II94" i="16"/>
  <c r="II95" i="16"/>
  <c r="II96" i="16"/>
  <c r="II97" i="16"/>
  <c r="II98" i="16"/>
  <c r="II99" i="16"/>
  <c r="II100" i="16"/>
  <c r="II101" i="16"/>
  <c r="II102" i="16"/>
  <c r="II103" i="16"/>
  <c r="II104" i="16"/>
  <c r="II105" i="16"/>
  <c r="II106" i="16"/>
  <c r="II107" i="16"/>
  <c r="II108" i="16"/>
  <c r="II109" i="16"/>
  <c r="II110" i="16"/>
  <c r="II111" i="16"/>
  <c r="II112" i="16"/>
  <c r="II113" i="16"/>
  <c r="II114" i="16"/>
  <c r="II115" i="16"/>
  <c r="II116" i="16"/>
  <c r="II117" i="16"/>
  <c r="II118" i="16"/>
  <c r="II119" i="16"/>
  <c r="II120" i="16"/>
  <c r="II121" i="16"/>
  <c r="II122" i="16"/>
  <c r="II123" i="16"/>
  <c r="II124" i="16"/>
  <c r="II125" i="16"/>
  <c r="II126" i="16"/>
  <c r="II127" i="16"/>
  <c r="II128" i="16"/>
  <c r="II129" i="16"/>
  <c r="II130" i="16"/>
  <c r="II131" i="16"/>
  <c r="II132" i="16"/>
  <c r="II133" i="16"/>
  <c r="II134" i="16"/>
  <c r="II135" i="16"/>
  <c r="II136" i="16"/>
  <c r="II137" i="16"/>
  <c r="II138" i="16"/>
  <c r="II139" i="16"/>
  <c r="II140" i="16"/>
  <c r="II141" i="16"/>
  <c r="II142" i="16"/>
  <c r="II143" i="16"/>
  <c r="II144" i="16"/>
  <c r="II145" i="16"/>
  <c r="II146" i="16"/>
  <c r="II147" i="16"/>
  <c r="II148" i="16"/>
  <c r="II149" i="16"/>
  <c r="II150" i="16"/>
  <c r="II151" i="16"/>
  <c r="II9" i="16"/>
  <c r="II10" i="16"/>
  <c r="II11" i="16"/>
  <c r="II12" i="16"/>
  <c r="II13" i="16"/>
  <c r="II14" i="16"/>
  <c r="II15" i="16"/>
  <c r="II16" i="16"/>
  <c r="II17" i="16"/>
  <c r="II18" i="16"/>
  <c r="II19" i="16"/>
  <c r="II20" i="16"/>
  <c r="II21" i="16"/>
  <c r="II22" i="16"/>
  <c r="II23" i="16"/>
  <c r="II24" i="16"/>
  <c r="II8" i="16"/>
  <c r="II152" i="16" s="1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O9" i="16"/>
  <c r="O10" i="16"/>
  <c r="O12" i="16"/>
  <c r="O13" i="16"/>
  <c r="O14" i="16"/>
  <c r="O15" i="16"/>
  <c r="O16" i="16"/>
  <c r="O17" i="16"/>
  <c r="O19" i="16"/>
  <c r="O21" i="16"/>
  <c r="O22" i="16"/>
  <c r="O23" i="16"/>
  <c r="O24" i="16"/>
  <c r="O25" i="16"/>
  <c r="O26" i="16"/>
  <c r="O28" i="16"/>
  <c r="O29" i="16"/>
  <c r="O30" i="16"/>
  <c r="O31" i="16"/>
  <c r="O32" i="16"/>
  <c r="O34" i="16"/>
  <c r="O35" i="16"/>
  <c r="O36" i="16"/>
  <c r="O37" i="16"/>
  <c r="O38" i="16"/>
  <c r="O40" i="16"/>
  <c r="O41" i="16"/>
  <c r="O42" i="16"/>
  <c r="O43" i="16"/>
  <c r="O44" i="16"/>
  <c r="O45" i="16"/>
  <c r="O46" i="16"/>
  <c r="O47" i="16"/>
  <c r="O48" i="16"/>
  <c r="O49" i="16"/>
  <c r="O50" i="16"/>
  <c r="O52" i="16"/>
  <c r="O57" i="16"/>
  <c r="O59" i="16"/>
  <c r="O60" i="16"/>
  <c r="O61" i="16"/>
  <c r="O62" i="16"/>
  <c r="O63" i="16"/>
  <c r="O64" i="16"/>
  <c r="O66" i="16"/>
  <c r="O67" i="16"/>
  <c r="O68" i="16"/>
  <c r="O69" i="16"/>
  <c r="O70" i="16"/>
  <c r="O71" i="16"/>
  <c r="O72" i="16"/>
  <c r="O74" i="16"/>
  <c r="O75" i="16"/>
  <c r="O76" i="16"/>
  <c r="O77" i="16"/>
  <c r="O79" i="16"/>
  <c r="O80" i="16"/>
  <c r="O81" i="16"/>
  <c r="O82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7" i="16"/>
  <c r="O98" i="16"/>
  <c r="O101" i="16"/>
  <c r="O102" i="16"/>
  <c r="O103" i="16"/>
  <c r="O104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6" i="16"/>
  <c r="O127" i="16"/>
  <c r="O128" i="16"/>
  <c r="O129" i="16"/>
  <c r="O130" i="16"/>
  <c r="O132" i="16"/>
  <c r="O133" i="16"/>
  <c r="O134" i="16"/>
  <c r="O135" i="16"/>
  <c r="O136" i="16"/>
  <c r="O137" i="16"/>
  <c r="O138" i="16"/>
  <c r="O139" i="16"/>
  <c r="O141" i="16"/>
  <c r="O142" i="16"/>
  <c r="O143" i="16"/>
  <c r="O144" i="16"/>
  <c r="O145" i="16"/>
  <c r="O146" i="16"/>
  <c r="O148" i="16"/>
  <c r="O149" i="16"/>
  <c r="O150" i="16"/>
  <c r="O151" i="16"/>
  <c r="N8" i="16"/>
  <c r="N152" i="16" s="1"/>
  <c r="P8" i="16"/>
  <c r="O8" i="16"/>
  <c r="E9" i="16"/>
  <c r="B9" i="16" s="1"/>
  <c r="E10" i="16"/>
  <c r="B10" i="16" s="1"/>
  <c r="E11" i="16"/>
  <c r="B11" i="16" s="1"/>
  <c r="E12" i="16"/>
  <c r="B12" i="16" s="1"/>
  <c r="E13" i="16"/>
  <c r="B13" i="16" s="1"/>
  <c r="E14" i="16"/>
  <c r="B14" i="16" s="1"/>
  <c r="E15" i="16"/>
  <c r="B15" i="16" s="1"/>
  <c r="E16" i="16"/>
  <c r="B16" i="16" s="1"/>
  <c r="E17" i="16"/>
  <c r="B17" i="16" s="1"/>
  <c r="E18" i="16"/>
  <c r="B18" i="16" s="1"/>
  <c r="E19" i="16"/>
  <c r="B19" i="16" s="1"/>
  <c r="E20" i="16"/>
  <c r="B20" i="16" s="1"/>
  <c r="E21" i="16"/>
  <c r="B21" i="16" s="1"/>
  <c r="E22" i="16"/>
  <c r="B22" i="16" s="1"/>
  <c r="E23" i="16"/>
  <c r="B23" i="16" s="1"/>
  <c r="E24" i="16"/>
  <c r="B24" i="16" s="1"/>
  <c r="E25" i="16"/>
  <c r="B25" i="16" s="1"/>
  <c r="E26" i="16"/>
  <c r="B26" i="16" s="1"/>
  <c r="E27" i="16"/>
  <c r="B27" i="16" s="1"/>
  <c r="E28" i="16"/>
  <c r="B28" i="16" s="1"/>
  <c r="E29" i="16"/>
  <c r="B29" i="16" s="1"/>
  <c r="E30" i="16"/>
  <c r="B30" i="16" s="1"/>
  <c r="E31" i="16"/>
  <c r="B31" i="16" s="1"/>
  <c r="E32" i="16"/>
  <c r="B32" i="16" s="1"/>
  <c r="E33" i="16"/>
  <c r="B33" i="16" s="1"/>
  <c r="E34" i="16"/>
  <c r="B34" i="16" s="1"/>
  <c r="E35" i="16"/>
  <c r="B35" i="16" s="1"/>
  <c r="E36" i="16"/>
  <c r="B36" i="16" s="1"/>
  <c r="E37" i="16"/>
  <c r="B37" i="16" s="1"/>
  <c r="E38" i="16"/>
  <c r="B38" i="16" s="1"/>
  <c r="E39" i="16"/>
  <c r="B39" i="16" s="1"/>
  <c r="E40" i="16"/>
  <c r="B40" i="16" s="1"/>
  <c r="E41" i="16"/>
  <c r="B41" i="16" s="1"/>
  <c r="E42" i="16"/>
  <c r="B42" i="16" s="1"/>
  <c r="E43" i="16"/>
  <c r="B43" i="16" s="1"/>
  <c r="E44" i="16"/>
  <c r="B44" i="16" s="1"/>
  <c r="E45" i="16"/>
  <c r="B45" i="16" s="1"/>
  <c r="E46" i="16"/>
  <c r="B46" i="16" s="1"/>
  <c r="E47" i="16"/>
  <c r="B47" i="16" s="1"/>
  <c r="E48" i="16"/>
  <c r="B48" i="16" s="1"/>
  <c r="E49" i="16"/>
  <c r="B49" i="16" s="1"/>
  <c r="E50" i="16"/>
  <c r="B50" i="16" s="1"/>
  <c r="E51" i="16"/>
  <c r="B51" i="16" s="1"/>
  <c r="E52" i="16"/>
  <c r="B52" i="16" s="1"/>
  <c r="E53" i="16"/>
  <c r="B53" i="16" s="1"/>
  <c r="E54" i="16"/>
  <c r="B54" i="16" s="1"/>
  <c r="E55" i="16"/>
  <c r="B55" i="16" s="1"/>
  <c r="E56" i="16"/>
  <c r="B56" i="16" s="1"/>
  <c r="E57" i="16"/>
  <c r="B57" i="16" s="1"/>
  <c r="E58" i="16"/>
  <c r="B58" i="16" s="1"/>
  <c r="E59" i="16"/>
  <c r="B59" i="16" s="1"/>
  <c r="E60" i="16"/>
  <c r="B60" i="16" s="1"/>
  <c r="E61" i="16"/>
  <c r="B61" i="16" s="1"/>
  <c r="E62" i="16"/>
  <c r="B62" i="16" s="1"/>
  <c r="E63" i="16"/>
  <c r="B63" i="16" s="1"/>
  <c r="E64" i="16"/>
  <c r="B64" i="16" s="1"/>
  <c r="E65" i="16"/>
  <c r="B65" i="16" s="1"/>
  <c r="E66" i="16"/>
  <c r="B66" i="16" s="1"/>
  <c r="E67" i="16"/>
  <c r="B67" i="16" s="1"/>
  <c r="E68" i="16"/>
  <c r="B68" i="16" s="1"/>
  <c r="E69" i="16"/>
  <c r="B69" i="16" s="1"/>
  <c r="E70" i="16"/>
  <c r="B70" i="16" s="1"/>
  <c r="E71" i="16"/>
  <c r="B71" i="16" s="1"/>
  <c r="E72" i="16"/>
  <c r="B72" i="16" s="1"/>
  <c r="E73" i="16"/>
  <c r="B73" i="16" s="1"/>
  <c r="E74" i="16"/>
  <c r="B74" i="16" s="1"/>
  <c r="E75" i="16"/>
  <c r="B75" i="16" s="1"/>
  <c r="E76" i="16"/>
  <c r="B76" i="16" s="1"/>
  <c r="E77" i="16"/>
  <c r="B77" i="16" s="1"/>
  <c r="E78" i="16"/>
  <c r="B78" i="16" s="1"/>
  <c r="E79" i="16"/>
  <c r="B79" i="16" s="1"/>
  <c r="E80" i="16"/>
  <c r="B80" i="16" s="1"/>
  <c r="E81" i="16"/>
  <c r="B81" i="16" s="1"/>
  <c r="E82" i="16"/>
  <c r="B82" i="16" s="1"/>
  <c r="E83" i="16"/>
  <c r="B83" i="16" s="1"/>
  <c r="E84" i="16"/>
  <c r="B84" i="16" s="1"/>
  <c r="E85" i="16"/>
  <c r="B85" i="16" s="1"/>
  <c r="E86" i="16"/>
  <c r="B86" i="16" s="1"/>
  <c r="E87" i="16"/>
  <c r="B87" i="16" s="1"/>
  <c r="E88" i="16"/>
  <c r="B88" i="16" s="1"/>
  <c r="E89" i="16"/>
  <c r="B89" i="16" s="1"/>
  <c r="E90" i="16"/>
  <c r="B90" i="16" s="1"/>
  <c r="E91" i="16"/>
  <c r="B91" i="16" s="1"/>
  <c r="E92" i="16"/>
  <c r="B92" i="16" s="1"/>
  <c r="E93" i="16"/>
  <c r="B93" i="16" s="1"/>
  <c r="E94" i="16"/>
  <c r="B94" i="16" s="1"/>
  <c r="E95" i="16"/>
  <c r="B95" i="16" s="1"/>
  <c r="E96" i="16"/>
  <c r="B96" i="16" s="1"/>
  <c r="E97" i="16"/>
  <c r="B97" i="16" s="1"/>
  <c r="E98" i="16"/>
  <c r="B98" i="16" s="1"/>
  <c r="E99" i="16"/>
  <c r="B99" i="16" s="1"/>
  <c r="E100" i="16"/>
  <c r="B100" i="16" s="1"/>
  <c r="E101" i="16"/>
  <c r="B101" i="16" s="1"/>
  <c r="E102" i="16"/>
  <c r="B102" i="16" s="1"/>
  <c r="E103" i="16"/>
  <c r="B103" i="16" s="1"/>
  <c r="E104" i="16"/>
  <c r="B104" i="16" s="1"/>
  <c r="E105" i="16"/>
  <c r="B105" i="16" s="1"/>
  <c r="E106" i="16"/>
  <c r="B106" i="16" s="1"/>
  <c r="E107" i="16"/>
  <c r="B107" i="16" s="1"/>
  <c r="E108" i="16"/>
  <c r="B108" i="16" s="1"/>
  <c r="E109" i="16"/>
  <c r="B109" i="16" s="1"/>
  <c r="E110" i="16"/>
  <c r="B110" i="16" s="1"/>
  <c r="E111" i="16"/>
  <c r="B111" i="16" s="1"/>
  <c r="E112" i="16"/>
  <c r="B112" i="16" s="1"/>
  <c r="E113" i="16"/>
  <c r="B113" i="16" s="1"/>
  <c r="E114" i="16"/>
  <c r="B114" i="16" s="1"/>
  <c r="E115" i="16"/>
  <c r="B115" i="16" s="1"/>
  <c r="E116" i="16"/>
  <c r="B116" i="16" s="1"/>
  <c r="E117" i="16"/>
  <c r="B117" i="16" s="1"/>
  <c r="E118" i="16"/>
  <c r="B118" i="16" s="1"/>
  <c r="E119" i="16"/>
  <c r="B119" i="16" s="1"/>
  <c r="E120" i="16"/>
  <c r="B120" i="16" s="1"/>
  <c r="E121" i="16"/>
  <c r="B121" i="16" s="1"/>
  <c r="E122" i="16"/>
  <c r="B122" i="16" s="1"/>
  <c r="E123" i="16"/>
  <c r="B123" i="16" s="1"/>
  <c r="E124" i="16"/>
  <c r="B124" i="16" s="1"/>
  <c r="E125" i="16"/>
  <c r="B125" i="16" s="1"/>
  <c r="E126" i="16"/>
  <c r="B126" i="16" s="1"/>
  <c r="E127" i="16"/>
  <c r="B127" i="16" s="1"/>
  <c r="E128" i="16"/>
  <c r="B128" i="16" s="1"/>
  <c r="E129" i="16"/>
  <c r="B129" i="16" s="1"/>
  <c r="E130" i="16"/>
  <c r="B130" i="16" s="1"/>
  <c r="E131" i="16"/>
  <c r="B131" i="16" s="1"/>
  <c r="E132" i="16"/>
  <c r="B132" i="16" s="1"/>
  <c r="E133" i="16"/>
  <c r="B133" i="16" s="1"/>
  <c r="E134" i="16"/>
  <c r="B134" i="16" s="1"/>
  <c r="E135" i="16"/>
  <c r="B135" i="16" s="1"/>
  <c r="E136" i="16"/>
  <c r="B136" i="16" s="1"/>
  <c r="E137" i="16"/>
  <c r="B137" i="16" s="1"/>
  <c r="E138" i="16"/>
  <c r="B138" i="16" s="1"/>
  <c r="E139" i="16"/>
  <c r="B139" i="16" s="1"/>
  <c r="E140" i="16"/>
  <c r="B140" i="16" s="1"/>
  <c r="E141" i="16"/>
  <c r="B141" i="16" s="1"/>
  <c r="E142" i="16"/>
  <c r="B142" i="16" s="1"/>
  <c r="E143" i="16"/>
  <c r="B143" i="16" s="1"/>
  <c r="E144" i="16"/>
  <c r="B144" i="16" s="1"/>
  <c r="E145" i="16"/>
  <c r="B145" i="16" s="1"/>
  <c r="E146" i="16"/>
  <c r="B146" i="16" s="1"/>
  <c r="E147" i="16"/>
  <c r="B147" i="16" s="1"/>
  <c r="E148" i="16"/>
  <c r="B148" i="16" s="1"/>
  <c r="E149" i="16"/>
  <c r="B149" i="16" s="1"/>
  <c r="E150" i="16"/>
  <c r="B150" i="16" s="1"/>
  <c r="E151" i="16"/>
  <c r="B151" i="16" s="1"/>
  <c r="E8" i="16"/>
  <c r="B8" i="16" s="1"/>
  <c r="G8" i="16"/>
  <c r="F8" i="16"/>
  <c r="C8" i="16" s="1"/>
  <c r="B152" i="16" l="1"/>
  <c r="E152" i="16"/>
  <c r="LH152" i="16" l="1"/>
  <c r="LI152" i="16"/>
  <c r="LJ152" i="16"/>
  <c r="HK11" i="16" l="1"/>
  <c r="O11" i="16" s="1"/>
  <c r="FI140" i="16" l="1"/>
  <c r="O140" i="16" s="1"/>
  <c r="FI131" i="16"/>
  <c r="O131" i="16" s="1"/>
  <c r="FI124" i="16"/>
  <c r="O124" i="16" s="1"/>
  <c r="FI65" i="16"/>
  <c r="O65" i="16" s="1"/>
  <c r="FI51" i="16"/>
  <c r="O51" i="16" s="1"/>
  <c r="FI20" i="16"/>
  <c r="O20" i="16" s="1"/>
  <c r="FA125" i="16" l="1"/>
  <c r="EZ125" i="16"/>
  <c r="O125" i="16" s="1"/>
  <c r="EZ100" i="16"/>
  <c r="O100" i="16" s="1"/>
  <c r="EZ73" i="16"/>
  <c r="O73" i="16" s="1"/>
  <c r="EZ58" i="16"/>
  <c r="O58" i="16" s="1"/>
  <c r="FA152" i="16" l="1"/>
  <c r="P125" i="16"/>
  <c r="P152" i="16" s="1"/>
  <c r="DS96" i="16"/>
  <c r="O96" i="16" s="1"/>
  <c r="DS83" i="16"/>
  <c r="O83" i="16" s="1"/>
  <c r="DS55" i="16"/>
  <c r="O55" i="16" s="1"/>
  <c r="DS56" i="16"/>
  <c r="O56" i="16" s="1"/>
  <c r="DS53" i="16"/>
  <c r="O53" i="16" s="1"/>
  <c r="DS54" i="16"/>
  <c r="O54" i="16" s="1"/>
  <c r="DP18" i="16"/>
  <c r="O18" i="16" s="1"/>
  <c r="DP99" i="16"/>
  <c r="O99" i="16" s="1"/>
  <c r="Z152" i="16" l="1"/>
  <c r="AA152" i="16"/>
  <c r="AB152" i="16"/>
  <c r="LE152" i="16" l="1"/>
  <c r="LF152" i="16"/>
  <c r="LG152" i="16"/>
  <c r="LB152" i="16"/>
  <c r="KY152" i="16"/>
  <c r="KV152" i="16"/>
  <c r="KS152" i="16"/>
  <c r="KP152" i="16"/>
  <c r="KM152" i="16"/>
  <c r="KJ152" i="16"/>
  <c r="KG152" i="16"/>
  <c r="KA152" i="16"/>
  <c r="JX152" i="16"/>
  <c r="JU152" i="16"/>
  <c r="JR152" i="16"/>
  <c r="JO152" i="16"/>
  <c r="JL152" i="16"/>
  <c r="JI152" i="16"/>
  <c r="JF152" i="16"/>
  <c r="JC152" i="16"/>
  <c r="IZ152" i="16"/>
  <c r="IW152" i="16"/>
  <c r="IT152" i="16"/>
  <c r="IQ152" i="16"/>
  <c r="IN152" i="16"/>
  <c r="IK152" i="16"/>
  <c r="IE152" i="16"/>
  <c r="IB152" i="16"/>
  <c r="HY152" i="16"/>
  <c r="HV152" i="16"/>
  <c r="HS152" i="16"/>
  <c r="HP152" i="16"/>
  <c r="HM152" i="16"/>
  <c r="HJ152" i="16"/>
  <c r="HG152" i="16"/>
  <c r="HD152" i="16"/>
  <c r="HA152" i="16"/>
  <c r="GX152" i="16"/>
  <c r="GU152" i="16"/>
  <c r="GR152" i="16"/>
  <c r="GO152" i="16"/>
  <c r="GL152" i="16"/>
  <c r="GI152" i="16"/>
  <c r="GF152" i="16"/>
  <c r="GC152" i="16"/>
  <c r="FZ152" i="16"/>
  <c r="FW152" i="16"/>
  <c r="FT152" i="16"/>
  <c r="FQ152" i="16"/>
  <c r="FN152" i="16"/>
  <c r="FK152" i="16"/>
  <c r="FH152" i="16"/>
  <c r="FE152" i="16"/>
  <c r="FB152" i="16"/>
  <c r="EY152" i="16"/>
  <c r="EV152" i="16"/>
  <c r="ES152" i="16"/>
  <c r="EP152" i="16"/>
  <c r="EM152" i="16"/>
  <c r="EJ152" i="16"/>
  <c r="EG152" i="16"/>
  <c r="ED152" i="16"/>
  <c r="EA152" i="16"/>
  <c r="DX152" i="16"/>
  <c r="DU152" i="16"/>
  <c r="DR152" i="16"/>
  <c r="DO152" i="16"/>
  <c r="DL152" i="16"/>
  <c r="DI152" i="16"/>
  <c r="DF152" i="16"/>
  <c r="DC152" i="16"/>
  <c r="CZ152" i="16"/>
  <c r="CW152" i="16"/>
  <c r="CT152" i="16"/>
  <c r="CQ152" i="16"/>
  <c r="CN152" i="16"/>
  <c r="CK152" i="16"/>
  <c r="CH152" i="16"/>
  <c r="CE152" i="16"/>
  <c r="CB152" i="16"/>
  <c r="BY152" i="16"/>
  <c r="BV152" i="16"/>
  <c r="BS152" i="16"/>
  <c r="BP152" i="16"/>
  <c r="BM152" i="16"/>
  <c r="BJ152" i="16"/>
  <c r="BG152" i="16"/>
  <c r="BD152" i="16"/>
  <c r="BA152" i="16"/>
  <c r="AX152" i="16"/>
  <c r="AU152" i="16"/>
  <c r="AR152" i="16"/>
  <c r="AO152" i="16"/>
  <c r="AL152" i="16"/>
  <c r="AI152" i="16"/>
  <c r="AF152" i="16"/>
  <c r="AC152" i="16"/>
  <c r="W152" i="16"/>
  <c r="T152" i="16"/>
  <c r="Q152" i="16"/>
  <c r="K152" i="16"/>
  <c r="H152" i="16"/>
  <c r="LD152" i="16" l="1"/>
  <c r="LC152" i="16"/>
  <c r="LA152" i="16"/>
  <c r="KZ152" i="16"/>
  <c r="KX152" i="16"/>
  <c r="KW152" i="16"/>
  <c r="KU152" i="16"/>
  <c r="KT152" i="16"/>
  <c r="KR152" i="16"/>
  <c r="KQ152" i="16"/>
  <c r="KO152" i="16"/>
  <c r="KN152" i="16"/>
  <c r="KL152" i="16"/>
  <c r="KK152" i="16"/>
  <c r="KI152" i="16"/>
  <c r="KH152" i="16"/>
  <c r="KC152" i="16"/>
  <c r="KB152" i="16"/>
  <c r="JZ152" i="16"/>
  <c r="JY152" i="16"/>
  <c r="JW152" i="16"/>
  <c r="JV152" i="16"/>
  <c r="JT152" i="16"/>
  <c r="JS152" i="16"/>
  <c r="JP152" i="16"/>
  <c r="JN152" i="16"/>
  <c r="JM152" i="16"/>
  <c r="JK152" i="16"/>
  <c r="JJ152" i="16"/>
  <c r="JH152" i="16"/>
  <c r="JG152" i="16"/>
  <c r="JE152" i="16"/>
  <c r="JD152" i="16"/>
  <c r="JB152" i="16"/>
  <c r="JA152" i="16"/>
  <c r="IY152" i="16"/>
  <c r="IX152" i="16"/>
  <c r="IV152" i="16"/>
  <c r="IU152" i="16"/>
  <c r="IR152" i="16"/>
  <c r="IP152" i="16"/>
  <c r="IO152" i="16"/>
  <c r="IM152" i="16"/>
  <c r="IL152" i="16"/>
  <c r="IG152" i="16"/>
  <c r="IF152" i="16"/>
  <c r="ID152" i="16"/>
  <c r="IC152" i="16"/>
  <c r="IA152" i="16"/>
  <c r="HZ152" i="16"/>
  <c r="HX152" i="16"/>
  <c r="HW152" i="16"/>
  <c r="HU152" i="16"/>
  <c r="HT152" i="16"/>
  <c r="HR152" i="16"/>
  <c r="HQ152" i="16"/>
  <c r="HO152" i="16"/>
  <c r="HN152" i="16"/>
  <c r="HL152" i="16"/>
  <c r="HK152" i="16"/>
  <c r="HI152" i="16"/>
  <c r="HH152" i="16"/>
  <c r="HF152" i="16"/>
  <c r="HE152" i="16"/>
  <c r="HC152" i="16"/>
  <c r="HB152" i="16"/>
  <c r="GZ152" i="16"/>
  <c r="GY152" i="16"/>
  <c r="GW152" i="16"/>
  <c r="GV152" i="16"/>
  <c r="GT152" i="16"/>
  <c r="GS152" i="16"/>
  <c r="GQ152" i="16"/>
  <c r="GP152" i="16"/>
  <c r="GN152" i="16"/>
  <c r="GM152" i="16"/>
  <c r="GK152" i="16"/>
  <c r="GJ152" i="16"/>
  <c r="GH152" i="16"/>
  <c r="GG152" i="16"/>
  <c r="GE152" i="16"/>
  <c r="GD152" i="16"/>
  <c r="GB152" i="16"/>
  <c r="GA152" i="16"/>
  <c r="FY152" i="16"/>
  <c r="FX152" i="16"/>
  <c r="FV152" i="16"/>
  <c r="FU152" i="16"/>
  <c r="FS152" i="16"/>
  <c r="FR152" i="16"/>
  <c r="FP152" i="16"/>
  <c r="FO152" i="16"/>
  <c r="FM152" i="16"/>
  <c r="FL152" i="16"/>
  <c r="FJ152" i="16"/>
  <c r="FG152" i="16"/>
  <c r="FF152" i="16"/>
  <c r="FD152" i="16"/>
  <c r="FC152" i="16"/>
  <c r="EZ152" i="16"/>
  <c r="EX152" i="16"/>
  <c r="EW152" i="16"/>
  <c r="EU152" i="16"/>
  <c r="ET152" i="16"/>
  <c r="ER152" i="16"/>
  <c r="EQ152" i="16"/>
  <c r="EO152" i="16"/>
  <c r="EN152" i="16"/>
  <c r="EL152" i="16"/>
  <c r="EK152" i="16"/>
  <c r="EI152" i="16"/>
  <c r="EH152" i="16"/>
  <c r="EF152" i="16"/>
  <c r="EE152" i="16"/>
  <c r="EC152" i="16"/>
  <c r="EB152" i="16"/>
  <c r="DZ152" i="16"/>
  <c r="DY152" i="16"/>
  <c r="DW152" i="16"/>
  <c r="DV152" i="16"/>
  <c r="DT152" i="16"/>
  <c r="DS152" i="16"/>
  <c r="DQ152" i="16"/>
  <c r="DP152" i="16"/>
  <c r="DN152" i="16"/>
  <c r="DM152" i="16"/>
  <c r="DK152" i="16"/>
  <c r="DJ152" i="16"/>
  <c r="DH152" i="16"/>
  <c r="DG152" i="16"/>
  <c r="DE152" i="16"/>
  <c r="DD152" i="16"/>
  <c r="DB152" i="16"/>
  <c r="DA152" i="16"/>
  <c r="CY152" i="16"/>
  <c r="CX152" i="16"/>
  <c r="CV152" i="16"/>
  <c r="CU152" i="16"/>
  <c r="CS152" i="16"/>
  <c r="CR152" i="16"/>
  <c r="CP152" i="16"/>
  <c r="CO152" i="16"/>
  <c r="CM152" i="16"/>
  <c r="CL152" i="16"/>
  <c r="CJ152" i="16"/>
  <c r="CI152" i="16"/>
  <c r="CG152" i="16"/>
  <c r="CF152" i="16"/>
  <c r="CD152" i="16"/>
  <c r="CC152" i="16"/>
  <c r="CA152" i="16"/>
  <c r="BZ152" i="16"/>
  <c r="BX152" i="16"/>
  <c r="BW152" i="16"/>
  <c r="BU152" i="16"/>
  <c r="BT152" i="16"/>
  <c r="BR152" i="16"/>
  <c r="BQ152" i="16"/>
  <c r="BO152" i="16"/>
  <c r="BN152" i="16"/>
  <c r="BL152" i="16"/>
  <c r="BK152" i="16"/>
  <c r="BI152" i="16"/>
  <c r="BH152" i="16"/>
  <c r="BF152" i="16"/>
  <c r="BE152" i="16"/>
  <c r="BC152" i="16"/>
  <c r="BB152" i="16"/>
  <c r="AZ152" i="16"/>
  <c r="AY152" i="16"/>
  <c r="AW152" i="16"/>
  <c r="AV152" i="16"/>
  <c r="AT152" i="16"/>
  <c r="AS152" i="16"/>
  <c r="AQ152" i="16"/>
  <c r="AP152" i="16"/>
  <c r="AN152" i="16"/>
  <c r="AM152" i="16"/>
  <c r="AK152" i="16"/>
  <c r="AJ152" i="16"/>
  <c r="AH152" i="16"/>
  <c r="AG152" i="16"/>
  <c r="AE152" i="16"/>
  <c r="AD152" i="16"/>
  <c r="Y152" i="16"/>
  <c r="X152" i="16"/>
  <c r="V152" i="16"/>
  <c r="U152" i="16"/>
  <c r="S152" i="16"/>
  <c r="R152" i="16"/>
  <c r="J152" i="16"/>
  <c r="I152" i="16"/>
  <c r="G151" i="16"/>
  <c r="F151" i="16"/>
  <c r="G150" i="16"/>
  <c r="F150" i="16"/>
  <c r="G149" i="16"/>
  <c r="F149" i="16"/>
  <c r="G148" i="16"/>
  <c r="F148" i="16"/>
  <c r="JQ152" i="16"/>
  <c r="FI147" i="16"/>
  <c r="O147" i="16" s="1"/>
  <c r="G147" i="16"/>
  <c r="F147" i="16"/>
  <c r="G146" i="16"/>
  <c r="F146" i="16"/>
  <c r="G145" i="16"/>
  <c r="F145" i="16"/>
  <c r="G144" i="16"/>
  <c r="F144" i="16"/>
  <c r="G143" i="16"/>
  <c r="F143" i="16"/>
  <c r="G142" i="16"/>
  <c r="F142" i="16"/>
  <c r="G141" i="16"/>
  <c r="F141" i="16"/>
  <c r="G140" i="16"/>
  <c r="F140" i="16"/>
  <c r="G139" i="16"/>
  <c r="F139" i="16"/>
  <c r="G138" i="16"/>
  <c r="F138" i="16"/>
  <c r="G137" i="16"/>
  <c r="F137" i="16"/>
  <c r="G136" i="16"/>
  <c r="F136" i="16"/>
  <c r="G135" i="16"/>
  <c r="F135" i="16"/>
  <c r="G134" i="16"/>
  <c r="F134" i="16"/>
  <c r="G133" i="16"/>
  <c r="F133" i="16"/>
  <c r="G132" i="16"/>
  <c r="F132" i="16"/>
  <c r="G131" i="16"/>
  <c r="F131" i="16"/>
  <c r="G130" i="16"/>
  <c r="F130" i="16"/>
  <c r="G129" i="16"/>
  <c r="F129" i="16"/>
  <c r="G128" i="16"/>
  <c r="F128" i="16"/>
  <c r="G127" i="16"/>
  <c r="F127" i="16"/>
  <c r="G126" i="16"/>
  <c r="F126" i="16"/>
  <c r="G125" i="16"/>
  <c r="F125" i="16"/>
  <c r="G124" i="16"/>
  <c r="F124" i="16"/>
  <c r="G123" i="16"/>
  <c r="F123" i="16"/>
  <c r="G122" i="16"/>
  <c r="F122" i="16"/>
  <c r="G121" i="16"/>
  <c r="F121" i="16"/>
  <c r="G120" i="16"/>
  <c r="F120" i="16"/>
  <c r="G119" i="16"/>
  <c r="F119" i="16"/>
  <c r="G118" i="16"/>
  <c r="F118" i="16"/>
  <c r="G117" i="16"/>
  <c r="F117" i="16"/>
  <c r="G116" i="16"/>
  <c r="F116" i="16"/>
  <c r="G115" i="16"/>
  <c r="F115" i="16"/>
  <c r="G114" i="16"/>
  <c r="F114" i="16"/>
  <c r="G113" i="16"/>
  <c r="F113" i="16"/>
  <c r="G112" i="16"/>
  <c r="F112" i="16"/>
  <c r="G111" i="16"/>
  <c r="F111" i="16"/>
  <c r="G110" i="16"/>
  <c r="F110" i="16"/>
  <c r="G109" i="16"/>
  <c r="F109" i="16"/>
  <c r="G108" i="16"/>
  <c r="F108" i="16"/>
  <c r="G107" i="16"/>
  <c r="F107" i="16"/>
  <c r="G106" i="16"/>
  <c r="F106" i="16"/>
  <c r="FI105" i="16"/>
  <c r="O105" i="16" s="1"/>
  <c r="G105" i="16"/>
  <c r="F105" i="16"/>
  <c r="G104" i="16"/>
  <c r="F104" i="16"/>
  <c r="G103" i="16"/>
  <c r="F103" i="16"/>
  <c r="G102" i="16"/>
  <c r="F102" i="16"/>
  <c r="G101" i="16"/>
  <c r="F101" i="16"/>
  <c r="G100" i="16"/>
  <c r="F100" i="16"/>
  <c r="G99" i="16"/>
  <c r="F99" i="16"/>
  <c r="G98" i="16"/>
  <c r="F98" i="16"/>
  <c r="G97" i="16"/>
  <c r="F97" i="16"/>
  <c r="G96" i="16"/>
  <c r="F96" i="16"/>
  <c r="G95" i="16"/>
  <c r="F95" i="16"/>
  <c r="G94" i="16"/>
  <c r="F94" i="16"/>
  <c r="G93" i="16"/>
  <c r="F93" i="16"/>
  <c r="G92" i="16"/>
  <c r="F92" i="16"/>
  <c r="G91" i="16"/>
  <c r="F91" i="16"/>
  <c r="G90" i="16"/>
  <c r="F90" i="16"/>
  <c r="G89" i="16"/>
  <c r="F89" i="16"/>
  <c r="G88" i="16"/>
  <c r="F88" i="16"/>
  <c r="G87" i="16"/>
  <c r="F87" i="16"/>
  <c r="G86" i="16"/>
  <c r="F86" i="16"/>
  <c r="G85" i="16"/>
  <c r="F85" i="16"/>
  <c r="G84" i="16"/>
  <c r="F84" i="16"/>
  <c r="G83" i="16"/>
  <c r="F83" i="16"/>
  <c r="G82" i="16"/>
  <c r="F82" i="16"/>
  <c r="G81" i="16"/>
  <c r="F81" i="16"/>
  <c r="G80" i="16"/>
  <c r="F80" i="16"/>
  <c r="G79" i="16"/>
  <c r="F79" i="16"/>
  <c r="FI78" i="16"/>
  <c r="O78" i="16" s="1"/>
  <c r="G78" i="16"/>
  <c r="F78" i="16"/>
  <c r="G77" i="16"/>
  <c r="F77" i="16"/>
  <c r="G76" i="16"/>
  <c r="F76" i="16"/>
  <c r="G75" i="16"/>
  <c r="F75" i="16"/>
  <c r="G74" i="16"/>
  <c r="F74" i="16"/>
  <c r="G73" i="16"/>
  <c r="F73" i="16"/>
  <c r="G72" i="16"/>
  <c r="F72" i="16"/>
  <c r="G71" i="16"/>
  <c r="F71" i="16"/>
  <c r="G70" i="16"/>
  <c r="F70" i="16"/>
  <c r="G69" i="16"/>
  <c r="F69" i="16"/>
  <c r="G68" i="16"/>
  <c r="F68" i="16"/>
  <c r="G67" i="16"/>
  <c r="F67" i="16"/>
  <c r="G66" i="16"/>
  <c r="F66" i="16"/>
  <c r="IS152" i="16"/>
  <c r="G65" i="16"/>
  <c r="F65" i="16"/>
  <c r="G64" i="16"/>
  <c r="F64" i="16"/>
  <c r="G63" i="16"/>
  <c r="F63" i="16"/>
  <c r="G62" i="16"/>
  <c r="F62" i="16"/>
  <c r="G61" i="16"/>
  <c r="F61" i="16"/>
  <c r="G60" i="16"/>
  <c r="F60" i="16"/>
  <c r="G59" i="16"/>
  <c r="F59" i="16"/>
  <c r="G58" i="16"/>
  <c r="F58" i="16"/>
  <c r="G57" i="16"/>
  <c r="F57" i="16"/>
  <c r="G56" i="16"/>
  <c r="F56" i="16"/>
  <c r="G55" i="16"/>
  <c r="F55" i="16"/>
  <c r="G54" i="16"/>
  <c r="F54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47" i="16"/>
  <c r="F47" i="16"/>
  <c r="G46" i="16"/>
  <c r="F46" i="16"/>
  <c r="G45" i="16"/>
  <c r="F45" i="16"/>
  <c r="G44" i="16"/>
  <c r="F44" i="16"/>
  <c r="G43" i="16"/>
  <c r="F43" i="16"/>
  <c r="G42" i="16"/>
  <c r="F42" i="16"/>
  <c r="G41" i="16"/>
  <c r="F41" i="16"/>
  <c r="G40" i="16"/>
  <c r="F40" i="16"/>
  <c r="FI39" i="16"/>
  <c r="O39" i="16" s="1"/>
  <c r="M152" i="16"/>
  <c r="G39" i="16"/>
  <c r="F39" i="16"/>
  <c r="G38" i="16"/>
  <c r="F38" i="16"/>
  <c r="G37" i="16"/>
  <c r="F37" i="16"/>
  <c r="G36" i="16"/>
  <c r="F36" i="16"/>
  <c r="G35" i="16"/>
  <c r="F35" i="16"/>
  <c r="G34" i="16"/>
  <c r="F34" i="16"/>
  <c r="FI33" i="16"/>
  <c r="O33" i="16" s="1"/>
  <c r="G33" i="16"/>
  <c r="F33" i="16"/>
  <c r="G32" i="16"/>
  <c r="F32" i="16"/>
  <c r="G31" i="16"/>
  <c r="F31" i="16"/>
  <c r="G30" i="16"/>
  <c r="F30" i="16"/>
  <c r="G29" i="16"/>
  <c r="F29" i="16"/>
  <c r="G28" i="16"/>
  <c r="F28" i="16"/>
  <c r="FI27" i="16"/>
  <c r="O27" i="16" s="1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G15" i="16"/>
  <c r="F15" i="16"/>
  <c r="G14" i="16"/>
  <c r="D14" i="16" s="1"/>
  <c r="F14" i="16"/>
  <c r="G13" i="16"/>
  <c r="F13" i="16"/>
  <c r="G12" i="16"/>
  <c r="F12" i="16"/>
  <c r="G11" i="16"/>
  <c r="F11" i="16"/>
  <c r="G10" i="16"/>
  <c r="F10" i="16"/>
  <c r="G9" i="16"/>
  <c r="O152" i="16" l="1"/>
  <c r="C141" i="16"/>
  <c r="C150" i="16"/>
  <c r="D151" i="16"/>
  <c r="C26" i="16"/>
  <c r="D150" i="16"/>
  <c r="D85" i="16"/>
  <c r="D147" i="16"/>
  <c r="C40" i="16"/>
  <c r="C41" i="16"/>
  <c r="C97" i="16"/>
  <c r="D149" i="16"/>
  <c r="C132" i="16"/>
  <c r="C113" i="16"/>
  <c r="C109" i="16"/>
  <c r="C87" i="16"/>
  <c r="C81" i="16"/>
  <c r="D139" i="16"/>
  <c r="D133" i="16"/>
  <c r="D126" i="16"/>
  <c r="D101" i="16"/>
  <c r="D91" i="16"/>
  <c r="D61" i="16"/>
  <c r="D45" i="16"/>
  <c r="D95" i="16"/>
  <c r="C119" i="16"/>
  <c r="C127" i="16"/>
  <c r="D66" i="16"/>
  <c r="D67" i="16"/>
  <c r="C100" i="16"/>
  <c r="C42" i="16"/>
  <c r="C44" i="16"/>
  <c r="C50" i="16"/>
  <c r="C53" i="16"/>
  <c r="C63" i="16"/>
  <c r="C66" i="16"/>
  <c r="D121" i="16"/>
  <c r="D123" i="16"/>
  <c r="D125" i="16"/>
  <c r="D21" i="16"/>
  <c r="D12" i="16"/>
  <c r="D10" i="16"/>
  <c r="FI152" i="16"/>
  <c r="D39" i="16"/>
  <c r="D78" i="16"/>
  <c r="D120" i="16"/>
  <c r="C126" i="16"/>
  <c r="C149" i="16"/>
  <c r="C69" i="16"/>
  <c r="D9" i="16"/>
  <c r="C24" i="16"/>
  <c r="C25" i="16"/>
  <c r="C37" i="16"/>
  <c r="D40" i="16"/>
  <c r="C43" i="16"/>
  <c r="C59" i="16"/>
  <c r="C62" i="16"/>
  <c r="C70" i="16"/>
  <c r="C72" i="16"/>
  <c r="C76" i="16"/>
  <c r="D80" i="16"/>
  <c r="C82" i="16"/>
  <c r="C84" i="16"/>
  <c r="C104" i="16"/>
  <c r="D108" i="16"/>
  <c r="C137" i="16"/>
  <c r="C138" i="16"/>
  <c r="C139" i="16"/>
  <c r="D111" i="16"/>
  <c r="D112" i="16"/>
  <c r="C10" i="16"/>
  <c r="D23" i="16"/>
  <c r="D24" i="16"/>
  <c r="C28" i="16"/>
  <c r="C30" i="16"/>
  <c r="D34" i="16"/>
  <c r="D36" i="16"/>
  <c r="D57" i="16"/>
  <c r="D58" i="16"/>
  <c r="D59" i="16"/>
  <c r="D60" i="16"/>
  <c r="D68" i="16"/>
  <c r="C92" i="16"/>
  <c r="C93" i="16"/>
  <c r="C94" i="16"/>
  <c r="D103" i="16"/>
  <c r="C106" i="16"/>
  <c r="C107" i="16"/>
  <c r="C114" i="16"/>
  <c r="C115" i="16"/>
  <c r="C23" i="16"/>
  <c r="D37" i="16"/>
  <c r="D38" i="16"/>
  <c r="D52" i="16"/>
  <c r="D76" i="16"/>
  <c r="C80" i="16"/>
  <c r="D94" i="16"/>
  <c r="D104" i="16"/>
  <c r="C117" i="16"/>
  <c r="C27" i="16"/>
  <c r="C33" i="16"/>
  <c r="D79" i="16"/>
  <c r="C91" i="16"/>
  <c r="D96" i="16"/>
  <c r="C103" i="16"/>
  <c r="C105" i="16"/>
  <c r="D105" i="16"/>
  <c r="D107" i="16"/>
  <c r="C108" i="16"/>
  <c r="D110" i="16"/>
  <c r="D115" i="16"/>
  <c r="D116" i="16"/>
  <c r="D117" i="16"/>
  <c r="D127" i="16"/>
  <c r="D128" i="16"/>
  <c r="D129" i="16"/>
  <c r="D130" i="16"/>
  <c r="D131" i="16"/>
  <c r="C133" i="16"/>
  <c r="C134" i="16"/>
  <c r="C135" i="16"/>
  <c r="C136" i="16"/>
  <c r="D148" i="16"/>
  <c r="D17" i="16"/>
  <c r="D18" i="16"/>
  <c r="C21" i="16"/>
  <c r="C22" i="16"/>
  <c r="D54" i="16"/>
  <c r="D55" i="16"/>
  <c r="D56" i="16"/>
  <c r="D77" i="16"/>
  <c r="D92" i="16"/>
  <c r="C13" i="16"/>
  <c r="C15" i="16"/>
  <c r="D28" i="16"/>
  <c r="D29" i="16"/>
  <c r="D30" i="16"/>
  <c r="D31" i="16"/>
  <c r="D32" i="16"/>
  <c r="C34" i="16"/>
  <c r="C35" i="16"/>
  <c r="C36" i="16"/>
  <c r="D43" i="16"/>
  <c r="C45" i="16"/>
  <c r="C46" i="16"/>
  <c r="C47" i="16"/>
  <c r="C48" i="16"/>
  <c r="C49" i="16"/>
  <c r="C57" i="16"/>
  <c r="D62" i="16"/>
  <c r="C65" i="16"/>
  <c r="D69" i="16"/>
  <c r="C73" i="16"/>
  <c r="C74" i="16"/>
  <c r="C75" i="16"/>
  <c r="D81" i="16"/>
  <c r="D82" i="16"/>
  <c r="D83" i="16"/>
  <c r="D84" i="16"/>
  <c r="C85" i="16"/>
  <c r="C86" i="16"/>
  <c r="C88" i="16"/>
  <c r="C89" i="16"/>
  <c r="C90" i="16"/>
  <c r="D97" i="16"/>
  <c r="D98" i="16"/>
  <c r="D99" i="16"/>
  <c r="D100" i="16"/>
  <c r="C101" i="16"/>
  <c r="C110" i="16"/>
  <c r="C111" i="16"/>
  <c r="C112" i="16"/>
  <c r="D114" i="16"/>
  <c r="D119" i="16"/>
  <c r="C120" i="16"/>
  <c r="C121" i="16"/>
  <c r="C122" i="16"/>
  <c r="C123" i="16"/>
  <c r="C125" i="16"/>
  <c r="C128" i="16"/>
  <c r="D132" i="16"/>
  <c r="D134" i="16"/>
  <c r="D136" i="16"/>
  <c r="D138" i="16"/>
  <c r="D140" i="16"/>
  <c r="C142" i="16"/>
  <c r="C144" i="16"/>
  <c r="C146" i="16"/>
  <c r="C151" i="16"/>
  <c r="D16" i="16"/>
  <c r="D19" i="16"/>
  <c r="D53" i="16"/>
  <c r="C58" i="16"/>
  <c r="D93" i="16"/>
  <c r="C96" i="16"/>
  <c r="C116" i="16"/>
  <c r="C118" i="16"/>
  <c r="C129" i="16"/>
  <c r="C131" i="16"/>
  <c r="D11" i="16"/>
  <c r="D13" i="16"/>
  <c r="D15" i="16"/>
  <c r="C17" i="16"/>
  <c r="C19" i="16"/>
  <c r="C29" i="16"/>
  <c r="D33" i="16"/>
  <c r="C38" i="16"/>
  <c r="D41" i="16"/>
  <c r="D44" i="16"/>
  <c r="D47" i="16"/>
  <c r="D48" i="16"/>
  <c r="C51" i="16"/>
  <c r="C52" i="16"/>
  <c r="C54" i="16"/>
  <c r="C55" i="16"/>
  <c r="C56" i="16"/>
  <c r="D63" i="16"/>
  <c r="D64" i="16"/>
  <c r="D70" i="16"/>
  <c r="D71" i="16"/>
  <c r="D73" i="16"/>
  <c r="C77" i="16"/>
  <c r="D86" i="16"/>
  <c r="D87" i="16"/>
  <c r="D88" i="16"/>
  <c r="D89" i="16"/>
  <c r="D90" i="16"/>
  <c r="D102" i="16"/>
  <c r="D141" i="16"/>
  <c r="D142" i="16"/>
  <c r="D143" i="16"/>
  <c r="D144" i="16"/>
  <c r="D145" i="16"/>
  <c r="D146" i="16"/>
  <c r="C39" i="16"/>
  <c r="C31" i="16"/>
  <c r="C83" i="16"/>
  <c r="C99" i="16"/>
  <c r="D135" i="16"/>
  <c r="C140" i="16"/>
  <c r="C143" i="16"/>
  <c r="C148" i="16"/>
  <c r="C18" i="16"/>
  <c r="D20" i="16"/>
  <c r="C61" i="16"/>
  <c r="C68" i="16"/>
  <c r="C79" i="16"/>
  <c r="C95" i="16"/>
  <c r="D106" i="16"/>
  <c r="D122" i="16"/>
  <c r="D124" i="16"/>
  <c r="C130" i="16"/>
  <c r="D137" i="16"/>
  <c r="C145" i="16"/>
  <c r="C147" i="16"/>
  <c r="C12" i="16"/>
  <c r="C14" i="16"/>
  <c r="D25" i="16"/>
  <c r="D27" i="16"/>
  <c r="D49" i="16"/>
  <c r="D51" i="16"/>
  <c r="D72" i="16"/>
  <c r="D75" i="16"/>
  <c r="C78" i="16"/>
  <c r="D118" i="16"/>
  <c r="D46" i="16"/>
  <c r="D50" i="16"/>
  <c r="G152" i="16"/>
  <c r="C11" i="16"/>
  <c r="C71" i="16"/>
  <c r="D74" i="16"/>
  <c r="D113" i="16"/>
  <c r="D22" i="16"/>
  <c r="C32" i="16"/>
  <c r="C98" i="16"/>
  <c r="C67" i="16"/>
  <c r="D109" i="16"/>
  <c r="D26" i="16"/>
  <c r="D42" i="16"/>
  <c r="C60" i="16"/>
  <c r="C64" i="16"/>
  <c r="C102" i="16"/>
  <c r="D35" i="16"/>
  <c r="KF152" i="16"/>
  <c r="C124" i="16"/>
  <c r="D8" i="16"/>
  <c r="C20" i="16" l="1"/>
  <c r="D65" i="16"/>
  <c r="D152" i="16" s="1"/>
  <c r="F9" i="16" l="1"/>
  <c r="C9" i="16" l="1"/>
  <c r="L152" i="16"/>
  <c r="F16" i="16"/>
  <c r="C16" i="16" s="1"/>
  <c r="C152" i="16" l="1"/>
  <c r="F152" i="16"/>
</calcChain>
</file>

<file path=xl/sharedStrings.xml><?xml version="1.0" encoding="utf-8"?>
<sst xmlns="http://schemas.openxmlformats.org/spreadsheetml/2006/main" count="577" uniqueCount="254">
  <si>
    <t>Дотация на выравнивание бюджетной обеспеченности</t>
  </si>
  <si>
    <t>Дотация на поддержку мер по обеспечению сбалансированности местных бюджетов</t>
  </si>
  <si>
    <t xml:space="preserve">    Субсидии бюджетам муниципальных образований Ивановской области на реализацию мероприятий по строительству, реконструкции и выкуп помещений для размещения объектов образования</t>
  </si>
  <si>
    <t xml:space="preserve">    Субсидии бюджетам муниципальных районов и городских округов Ивановской области на организацию целевой подготовки педагогов для работы в муниципальных образовательных организациях Ивановской области</t>
  </si>
  <si>
    <t xml:space="preserve">   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</si>
  <si>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Субсидия бюджету Петровского городского поселения на реализацию мероприятий по строительству и (или) реконструкции объектов инфраструктуры, необходимых для реализации инвестиционных проектов в моногороде, за счет средств областного бюджета</t>
  </si>
  <si>
    <t xml:space="preserve"> Субсидия бюджету Петровского городского поселения на реализацию мероприятий по строительству и (или) реконструкции объектов инфраструктуры, необходимых для реализации инвестиционных проектов в моногороде, за счет средств, поступивших от некоммерческой организации "Фонд развития моногородов"</t>
  </si>
  <si>
    <t>Субсидии бюджетам муниципальных образований Ивановской области на повышение эксплуатационной надежности гидротехнических сооружений путем их приведения в безопасное техническое состояние</t>
  </si>
  <si>
    <t xml:space="preserve">    Мероприятия федеральной целевой программы "Развитие водохозяйственного комплекса Российской Федерации в 2012 - 2020 годах" (Субсидия бюджету Юрьевецкого муниципального района Ивановской области на реконструкцию защитной дамбы инженерной защиты в г. Юрьевец Ивановской области (корректировку с учетом выполнения работ по реконструкции и капитальному ремонту) (разделение на этапы))</t>
  </si>
  <si>
    <t>Субсидии бюджетам муниципальных образований Ивановской области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</si>
  <si>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 xml:space="preserve">    Субсидии бюджетам муниципальных образований Ивановской области на благоустройство</t>
  </si>
  <si>
    <t>Субсидии бюджетам муниципальных образований Ивановской области на организацию водоснабжения населения</t>
  </si>
  <si>
    <t>СУБВЕНЦИИ</t>
  </si>
  <si>
    <t xml:space="preserve">   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</si>
  <si>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</si>
  <si>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</si>
  <si>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утверждено</t>
  </si>
  <si>
    <t>Нераспределенные средства</t>
  </si>
  <si>
    <t>городской округ Вичуга</t>
  </si>
  <si>
    <t>городской округ Иваново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</si>
  <si>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</si>
  <si>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</si>
  <si>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</si>
  <si>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</si>
  <si>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Верхнеландеховский муниципальный район</t>
  </si>
  <si>
    <t xml:space="preserve">  Верхнеландеховское г/п</t>
  </si>
  <si>
    <t xml:space="preserve">  Кромское</t>
  </si>
  <si>
    <t xml:space="preserve">  Мытское</t>
  </si>
  <si>
    <t xml:space="preserve">  Симаковское</t>
  </si>
  <si>
    <t>Вичугский муниципальный район</t>
  </si>
  <si>
    <t xml:space="preserve">  Каменское г/п</t>
  </si>
  <si>
    <t xml:space="preserve">  Новописцовское г/п</t>
  </si>
  <si>
    <t xml:space="preserve">  Старовичугское г/п</t>
  </si>
  <si>
    <t xml:space="preserve">  Октябрьское</t>
  </si>
  <si>
    <t xml:space="preserve">  Сошниковское</t>
  </si>
  <si>
    <t xml:space="preserve">  Сунженское</t>
  </si>
  <si>
    <t>Гаврилово-Посадский муниципальный район</t>
  </si>
  <si>
    <t xml:space="preserve">  Гаврилово-Посадское г/п</t>
  </si>
  <si>
    <t xml:space="preserve">  Петровское г/п</t>
  </si>
  <si>
    <t xml:space="preserve">  Новоселковское</t>
  </si>
  <si>
    <t xml:space="preserve">  Осановецкое</t>
  </si>
  <si>
    <t xml:space="preserve">  Шекшовское</t>
  </si>
  <si>
    <t>Заволжский муниципальный район</t>
  </si>
  <si>
    <t xml:space="preserve">  Волжское</t>
  </si>
  <si>
    <t xml:space="preserve">  Дмитриевское</t>
  </si>
  <si>
    <t xml:space="preserve">  Междуреченское</t>
  </si>
  <si>
    <t xml:space="preserve">  Сосневское</t>
  </si>
  <si>
    <t>Ивановский муниципальный район</t>
  </si>
  <si>
    <t xml:space="preserve">  Балахонковское</t>
  </si>
  <si>
    <t xml:space="preserve">  Беляницкое</t>
  </si>
  <si>
    <t xml:space="preserve">  Богданихское</t>
  </si>
  <si>
    <t xml:space="preserve">  Богородское</t>
  </si>
  <si>
    <t xml:space="preserve">  Коляновское</t>
  </si>
  <si>
    <t xml:space="preserve">  Куликовское</t>
  </si>
  <si>
    <t xml:space="preserve">  Новоталицкое</t>
  </si>
  <si>
    <t xml:space="preserve">  Озёрновское</t>
  </si>
  <si>
    <t xml:space="preserve">  Подвязновское</t>
  </si>
  <si>
    <t xml:space="preserve">  Тимошихское</t>
  </si>
  <si>
    <t xml:space="preserve">  Чернореченское</t>
  </si>
  <si>
    <t>Ильинский муниципальный район</t>
  </si>
  <si>
    <t xml:space="preserve">  Ильинское г/п</t>
  </si>
  <si>
    <t xml:space="preserve">  Аньковское</t>
  </si>
  <si>
    <t xml:space="preserve">  Ивашевское</t>
  </si>
  <si>
    <t xml:space="preserve">  Исаевское</t>
  </si>
  <si>
    <t xml:space="preserve">  Щенниковское</t>
  </si>
  <si>
    <t>Кинешемский муниципальный район</t>
  </si>
  <si>
    <t xml:space="preserve">  Наволокское г/п</t>
  </si>
  <si>
    <t xml:space="preserve">  Батмановское</t>
  </si>
  <si>
    <t xml:space="preserve">  Горковское</t>
  </si>
  <si>
    <t xml:space="preserve">  Ласкарихинское</t>
  </si>
  <si>
    <t xml:space="preserve">  Луговское</t>
  </si>
  <si>
    <t xml:space="preserve">  Решемское</t>
  </si>
  <si>
    <t xml:space="preserve">  Шилекшинское</t>
  </si>
  <si>
    <t>Комсомольский муниципальный район</t>
  </si>
  <si>
    <t xml:space="preserve">  Комсомольское г/п</t>
  </si>
  <si>
    <t xml:space="preserve">  Марковское</t>
  </si>
  <si>
    <t xml:space="preserve">  Новоусадебское</t>
  </si>
  <si>
    <t xml:space="preserve">  Писцовское</t>
  </si>
  <si>
    <t xml:space="preserve">  Подозёрское</t>
  </si>
  <si>
    <t>Лежневский муниципальный район</t>
  </si>
  <si>
    <t xml:space="preserve">  Лежневское г/п</t>
  </si>
  <si>
    <t xml:space="preserve">  Лежневское с/п</t>
  </si>
  <si>
    <t xml:space="preserve">  Новогоркинское</t>
  </si>
  <si>
    <t xml:space="preserve">  Сабиновское</t>
  </si>
  <si>
    <t xml:space="preserve">  Шилыковское</t>
  </si>
  <si>
    <t>Лухский муниципальный район</t>
  </si>
  <si>
    <t xml:space="preserve">  Лухское г/п</t>
  </si>
  <si>
    <t xml:space="preserve">  Благовещенское</t>
  </si>
  <si>
    <t xml:space="preserve">  Порздневское</t>
  </si>
  <si>
    <t xml:space="preserve">  Рябовское</t>
  </si>
  <si>
    <t xml:space="preserve">  Тимирязевское</t>
  </si>
  <si>
    <t>Палехский муниципальный район</t>
  </si>
  <si>
    <t xml:space="preserve">  Палехское г/п</t>
  </si>
  <si>
    <t xml:space="preserve">  Майдаковское</t>
  </si>
  <si>
    <t xml:space="preserve">  Пановское</t>
  </si>
  <si>
    <t xml:space="preserve">  Раменское</t>
  </si>
  <si>
    <t>Пестяковский муниципальный район</t>
  </si>
  <si>
    <t xml:space="preserve">  Пестяковское г/п</t>
  </si>
  <si>
    <t xml:space="preserve">  Нижнеландеховское</t>
  </si>
  <si>
    <t xml:space="preserve">  Пестяковское сельское поселение</t>
  </si>
  <si>
    <t>Приволжский муниципальный район</t>
  </si>
  <si>
    <t xml:space="preserve">  Плёсское г/п</t>
  </si>
  <si>
    <t xml:space="preserve">  Приволжское г/п</t>
  </si>
  <si>
    <t xml:space="preserve">  Ингарское</t>
  </si>
  <si>
    <t xml:space="preserve">  Новское</t>
  </si>
  <si>
    <t xml:space="preserve">  Рождественское</t>
  </si>
  <si>
    <t>Пучежский муниципальный район</t>
  </si>
  <si>
    <t xml:space="preserve">  Пучежское г/п</t>
  </si>
  <si>
    <t xml:space="preserve">  Затеихинское</t>
  </si>
  <si>
    <t xml:space="preserve">  Илья-Высоковское</t>
  </si>
  <si>
    <t xml:space="preserve">  Мортковское</t>
  </si>
  <si>
    <t xml:space="preserve">  Сеготское</t>
  </si>
  <si>
    <t>Родниковский муниципальный район</t>
  </si>
  <si>
    <t xml:space="preserve">  Родниковское г/п</t>
  </si>
  <si>
    <t xml:space="preserve">  Каминское</t>
  </si>
  <si>
    <t xml:space="preserve">  Парское</t>
  </si>
  <si>
    <t xml:space="preserve">  Филисовское</t>
  </si>
  <si>
    <t>Савинский муниципальный район</t>
  </si>
  <si>
    <t xml:space="preserve">  Савинское г/п</t>
  </si>
  <si>
    <t xml:space="preserve">  Архиповское</t>
  </si>
  <si>
    <t xml:space="preserve">  Вознесенское</t>
  </si>
  <si>
    <t xml:space="preserve">  Воскресенское</t>
  </si>
  <si>
    <t xml:space="preserve">  Горячевское</t>
  </si>
  <si>
    <t xml:space="preserve">  Савинское сельское поселение</t>
  </si>
  <si>
    <t>Тейковский муниципальный район</t>
  </si>
  <si>
    <t xml:space="preserve">  Нерльское г/п</t>
  </si>
  <si>
    <t xml:space="preserve">  Большеклочковское</t>
  </si>
  <si>
    <t xml:space="preserve">  Крапивновское</t>
  </si>
  <si>
    <t xml:space="preserve">  Морозовское</t>
  </si>
  <si>
    <t xml:space="preserve">  Новогоряновское</t>
  </si>
  <si>
    <t xml:space="preserve">  Новолеушинское</t>
  </si>
  <si>
    <t>Фурмановский муниципальный район</t>
  </si>
  <si>
    <t xml:space="preserve">  Фурмановское г/п</t>
  </si>
  <si>
    <t xml:space="preserve">  Дуляпинское</t>
  </si>
  <si>
    <t xml:space="preserve">  Иванковское</t>
  </si>
  <si>
    <t xml:space="preserve">  Панинское</t>
  </si>
  <si>
    <t xml:space="preserve">  Хромцовское</t>
  </si>
  <si>
    <t xml:space="preserve">  Широковское</t>
  </si>
  <si>
    <t>Шуйский муниципальный район</t>
  </si>
  <si>
    <t xml:space="preserve">  Колобовское г/п</t>
  </si>
  <si>
    <t xml:space="preserve">  Афанасьевское</t>
  </si>
  <si>
    <t xml:space="preserve">  Васильевское</t>
  </si>
  <si>
    <t xml:space="preserve">  Введенское</t>
  </si>
  <si>
    <t xml:space="preserve">  Китовское</t>
  </si>
  <si>
    <t xml:space="preserve">  Остаповское</t>
  </si>
  <si>
    <t xml:space="preserve">  Перемиловское</t>
  </si>
  <si>
    <t xml:space="preserve">  Семейкинское</t>
  </si>
  <si>
    <t>Южский муниципальный район</t>
  </si>
  <si>
    <t xml:space="preserve">  Южское г/п</t>
  </si>
  <si>
    <t xml:space="preserve">  Мугреево-Никольское</t>
  </si>
  <si>
    <t xml:space="preserve">  Новоклязьминское</t>
  </si>
  <si>
    <t xml:space="preserve">  Талицко-Мугреевское</t>
  </si>
  <si>
    <t xml:space="preserve">  Холуйское</t>
  </si>
  <si>
    <t xml:space="preserve">  Хотимльское</t>
  </si>
  <si>
    <t>Юрьевецкий муниципальный район</t>
  </si>
  <si>
    <t xml:space="preserve">  Юрьевецкое г/п</t>
  </si>
  <si>
    <t xml:space="preserve">  Елнатское</t>
  </si>
  <si>
    <t xml:space="preserve">  Михайловское</t>
  </si>
  <si>
    <t xml:space="preserve">  Соболевское</t>
  </si>
  <si>
    <t xml:space="preserve">Всего расходов:   </t>
  </si>
  <si>
    <t>первоначально утверждено</t>
  </si>
  <si>
    <r>
      <t xml:space="preserve">  </t>
    </r>
    <r>
      <rPr>
        <b/>
        <i/>
        <sz val="10"/>
        <rFont val="Times New Roman"/>
        <family val="1"/>
        <charset val="204"/>
      </rPr>
      <t>Заволжское г/п</t>
    </r>
  </si>
  <si>
    <t>Всего</t>
  </si>
  <si>
    <t>Дотации</t>
  </si>
  <si>
    <t>Субсидии</t>
  </si>
  <si>
    <t>Субсидии бюджетам муниципальных районов и городских округов Ивановской области на укрепление материально-технической базы муниципальных образовательных организаций Ивановской области</t>
  </si>
  <si>
    <t xml:space="preserve">    Субсидии бюджетам муниципальных образований Ивановской области на строительство объектов общего образования</t>
  </si>
  <si>
    <t xml:space="preserve">    Субсидии бюджетам муниципальных образований Ивановской области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</si>
  <si>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 xml:space="preserve">    Модернизация инфраструктуры общего образования</t>
  </si>
  <si>
    <t>Создание новых мест в общеобразовательных организациях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</si>
  <si>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</si>
  <si>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</si>
  <si>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 Субсидии бюджетам муниципальных образований Ивановской области на реализацию мероприятий по капитальному ремонту объектов общего образования</t>
  </si>
  <si>
    <t>Субсидии бюджетам муниципальных районов, городских округов Ивановской области на 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</si>
  <si>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Субсидии бюджетам муниципальных районов и городских округов Ивановской области на 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</si>
  <si>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Субсидии бюджетам муниципальных районов и городских округов Ивановской области на 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</si>
  <si>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 xml:space="preserve">    Субсидии бюджетам муниципальных районов и городских округов Ивановской области на укрепление материально-технической базы муниципальных образовательных организаций Ивановской области</t>
  </si>
  <si>
    <t>Субсидии бюджетам муниципальных районов и городских округов Ивановской области на реализацию мероприятий по модернизации муниципальных детских школ искусств по видам искусств</t>
  </si>
  <si>
    <t xml:space="preserve">    Субсидии бюджетам муниципальных образований Ивановской области на капитальный ремонт объектов дополнительного образования детей</t>
  </si>
  <si>
    <t xml:space="preserve">  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по организации питания обучающихся 1-4 классов муниципальных общеобразовательных организаций</t>
  </si>
  <si>
    <t xml:space="preserve">  Создание центров цифрового образования детей</t>
  </si>
  <si>
    <t>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</si>
  <si>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 xml:space="preserve">  Субсидии бюджетам муниципальных образований Ивановской области на разработку проектной и рабочей документации на строительство и (или) реконструкцию комплексов очистных сооружений и систем водоотведения с целью сокращения доли загрязненных сточных вод</t>
  </si>
  <si>
    <t xml:space="preserve">    Субсидии бюджетам муниципальных образований Ивановской области на разработку проектной и рабочей документации на строительство и (или) реконструкцию комплексов очистных сооружений и систем водоотведения</t>
  </si>
  <si>
    <t xml:space="preserve">  Субсидии бюджетам городских округов,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</t>
  </si>
  <si>
    <t>Субсидии бюджетам муниципальных образований Ивановской области на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</si>
  <si>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Субсидии бюджетам муниципальных образований Ивановской области на компенсацию потерь в доходах предприятий городского наземного электрического транспорта общего пользования</t>
  </si>
  <si>
    <t>Субсидии бюджетам муниципальных образований Ивановской области на разработку проектно-сметной документации объектов социальной и инженерной инфраструктуры населенных пунктов, расположенных в сельской местности</t>
  </si>
  <si>
    <t>Развитие транспортной инфраструктуры на сельских территориях (Субсидии бюджетам муниципальных образований Ивановской области на строительство и реконструкцию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продукции)</t>
  </si>
  <si>
    <t xml:space="preserve">    Обеспечение комплексного развития сельских территорий (Субсидии бюджетам муниципальных образований Ивановской области на развитие инженерной инфраструктуры на сельских территориях)</t>
  </si>
  <si>
    <t>Обеспечение комплексного развития сельских территорий (Субсидии бюджетам муниципальных образований Ивановской области на реализацию мероприятий по благоустройству сельских территорий)</t>
  </si>
  <si>
    <t xml:space="preserve"> Субсидии бюджетам муниципальных образований Ивановской области на текущее содержание инженерной защиты (дамбы, дренажные системы, водоперекачивающие станции)</t>
  </si>
  <si>
    <t xml:space="preserve"> Мероприятия федеральной целевой программы "Развитие водохозяйственного комплекса Российской Федерации в 2012 - 2020 годах" (Субсидии бюджетам муниципальных образований Ивановской области на капитальный ремонт гидротехнических сооружений, находящихся в муниципальной собственности, капитальный ремонт и ликвидацию бесхозяйных гидротехнических сооружений)</t>
  </si>
  <si>
    <t>Субсидии бюджетам муниципальных образований Ивановской области на проведение комплексных кадастровых работ на территории Ивановской области</t>
  </si>
  <si>
    <t xml:space="preserve"> Субсидии бюджетам муниципальных образований Ивановской области на благоустройство, ремонт и установку площадок для физкультурно-оздоровительных занятий</t>
  </si>
  <si>
    <t>Оснащение объектов спортивной инфраструктуры спортивно-технологическим оборудованием (Создание или модернизация физкультурно-оздоровительных комплексов открытого типа и (или) физкультурно-оздоровительных комплексов для центров развития внешкольного спорта)</t>
  </si>
  <si>
    <t>Реализация федеральной целевой программы "Развитие физической культуры и спорта в Российской Федерации на 2016-2020 годы" (Субсидия бюджету городского округа Кинешма на строительство физкультурно-оздоровительного комплекса с плавательным бассейном по ул. Гагарина в г. Кинешма)</t>
  </si>
  <si>
    <t>Реализация программ формирования современной городской среды</t>
  </si>
  <si>
    <t xml:space="preserve">    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</si>
  <si>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 xml:space="preserve">    Субсидии бюджетам муниципальных образований Ивановской области на реализацию проектов благоустройства территорий муниципальных образований</t>
  </si>
  <si>
    <t xml:space="preserve">   Субсидии бюджетам муниципальных образований Ивановской области на реализацию мероприятий федеральной целевой программы "Увековечение памяти погибших при защите Отечества на 2019 - 2024 годы"</t>
  </si>
  <si>
    <t>Субсидии бюджетам муниципальных образований Ивановской области на разработку (корректировку) проектной документации и газификацию населенных пунктов, объектов социальной инфраструктуры Ивановской области</t>
  </si>
  <si>
    <t>Субсидии бюджетам муниципальных образований Ивановской области в целях предоставления социальных выплат молодым семьям на приобретение (строительство) жилого помещения</t>
  </si>
  <si>
    <t>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(в том числе рефинансированному)</t>
  </si>
  <si>
    <t>Субсидии бюджетам муниципальных образований Ивановской области на подготовку документации по планировке территории</t>
  </si>
  <si>
    <t>Субсидии бюджетам муниципальных образований Ивановской области на обеспечение инженерной и транспортной инфраструктурой земельных участков, предназначенных для бесплатного предоставления (предоставленных) семьям с тремя и более детьми, в том числе на разработку проектной документации</t>
  </si>
  <si>
    <t>Субсидии бюджетам муниципальных образований Ивановской области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</si>
  <si>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Ивановской области на разработку проектной и рабочей документации на строительство и реконструкцию (модернизацию) объектов питьевого водоснабжения</t>
  </si>
  <si>
    <t>Государственная поддержка отрасли культуры (Субсидии бюджетам муниципальных образований Ивановской области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оцифровки)</t>
  </si>
  <si>
    <t>Субсидии бюджетам муниципальных образований Ивановской области на укрепление материально-технической базы муниципальных учреждений культуры Ивановской области</t>
  </si>
  <si>
    <t>Субсидии бюджетам муниципальных образований Ивановской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</si>
  <si>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(Субсидии бюджетам муниципальных образований Ивановской области на государственную поддержку лучших сельских учреждений культуры)</t>
  </si>
  <si>
    <t xml:space="preserve"> Государственная поддержка отрасли культуры (Субсидии бюджетам муниципальных образований Ивановской области на государственную поддержку лучших работников сельских учреждений культуры)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</si>
  <si>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</si>
  <si>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Субсидии бюджетам муниципальных образований Ивановской области на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туристических кластеров</t>
  </si>
  <si>
    <t>Субсидии бюджетам муниципальных образований Ивановской области на разработку проектной документации на строительство, реконструкцию и капитальный ремонт объектов социальной и инженерной инфраструктуры</t>
  </si>
  <si>
    <t>Субсидии бюджетам муниципальных образований Ивановской области на благоустройство, ремонт и установку площадок для физкультурно-оздоровительных занятий</t>
  </si>
  <si>
    <t>Субсидии бюджетам муниципальных образований Ивановской области на укрепление материально-технической базы спортивных организаций</t>
  </si>
  <si>
    <t xml:space="preserve"> Субсидии бюджетам муниципальных образований Ивановской области на содержание автомобильных дорог</t>
  </si>
  <si>
    <t>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</si>
  <si>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</si>
  <si>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</si>
  <si>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возмещения затрат на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</si>
  <si>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дошкольных группах муниципальных общеобразовательных организаций</t>
  </si>
  <si>
    <t>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</si>
  <si>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</si>
  <si>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Субвенции бюджетам городских округов и муниципальных районов Ивановской области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</si>
  <si>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</si>
  <si>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</t>
  </si>
  <si>
    <t>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</si>
  <si>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</si>
  <si>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содержанию сибиреязвенных скотомогильников</t>
  </si>
  <si>
    <t xml:space="preserve">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</si>
  <si>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 бюджетам муниципальных районов и городских округов Ивановской области на проведение ремонта жилых помещений и (или) замену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</si>
  <si>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 xml:space="preserve"> Иные межбюджетные трансферты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</si>
  <si>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(Финансовое обеспечение дорожной деятельности в отношении дорожной сети городской агломерации «Ивановская»)</t>
  </si>
  <si>
    <t xml:space="preserve">    Создание виртуальных концертных залов</t>
  </si>
  <si>
    <t xml:space="preserve">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программы)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</si>
  <si>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</si>
  <si>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Создание модельных муниципальных библиотек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</si>
  <si>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 и городских округов Ивановской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организациях)</t>
  </si>
  <si>
    <t xml:space="preserve">    Резервный фонд Правительства Ивановской области</t>
  </si>
  <si>
    <t>Межбюджетные трансферты бюджетам муниципальных образований из областного бюджета на 01.01.2021</t>
  </si>
  <si>
    <t>закон 29.10</t>
  </si>
  <si>
    <t>закон от 29.10</t>
  </si>
  <si>
    <t>исполнено на 01.01</t>
  </si>
  <si>
    <t xml:space="preserve"> 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</si>
  <si>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Стимулирование программ развития жилищного строительства (Субсидии бюджетам муниципальных образований Ивановской области на строительство (реконструкцию) объектов транспортной инфраструктуры)</t>
  </si>
  <si>
    <t>Строительство и реконструкция (модернизация) объектов питьевого водоснабжения (Субсидии бюджетам муниципальных образований Ивановской области на возмещение затрат (части затрат) на выплату платы концедента по концессионным соглашениям, заключенным на строительство и (или) реконструкцию объектов капитального строительства)</t>
  </si>
  <si>
    <t xml:space="preserve">  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</si>
  <si>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</si>
  <si>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Создание и обеспечение функционирования центров образования естественно-научной и технологической направленности в общеобразовательных организациях, расположенных в сельской местности и малых городах</t>
  </si>
  <si>
    <t xml:space="preserve">    Обеспечение образовательных организаций материально-технической базой для внедрения цифровой образовательной среды</t>
  </si>
  <si>
    <t>Иные межбюджетные трансферты бюджетам муниципальных образований Ивановской области на возмещение части расходов на оплату услуг и (или) работ по энергосбережению и повышению энергетической эффективности, выполненных в ходе оказания и (или) выполнения услуг и (или) работ по капитальному ремонту общего имущества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</si>
</sst>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" fontId="9" fillId="5" borderId="4">
      <alignment horizontal="right" vertical="top" shrinkToFit="1"/>
    </xf>
    <xf numFmtId="0" fontId="10" fillId="0" borderId="0"/>
    <xf numFmtId="0" fontId="11" fillId="0" borderId="4">
      <alignment horizontal="center" vertical="center" wrapText="1"/>
    </xf>
    <xf numFmtId="0" fontId="3" fillId="0" borderId="0"/>
    <xf numFmtId="0" fontId="1" fillId="0" borderId="0"/>
    <xf numFmtId="4" fontId="13" fillId="7" borderId="4">
      <alignment horizontal="right" vertical="top" shrinkToFit="1"/>
    </xf>
    <xf numFmtId="0" fontId="14" fillId="0" borderId="0"/>
    <xf numFmtId="4" fontId="9" fillId="9" borderId="4">
      <alignment horizontal="right" vertical="top" shrinkToFit="1"/>
    </xf>
    <xf numFmtId="0" fontId="15" fillId="0" borderId="0"/>
    <xf numFmtId="4" fontId="9" fillId="0" borderId="4">
      <alignment horizontal="right" vertical="top" shrinkToFit="1"/>
    </xf>
  </cellStyleXfs>
  <cellXfs count="84">
    <xf numFmtId="0" fontId="0" fillId="0" borderId="0" xfId="0"/>
    <xf numFmtId="0" fontId="5" fillId="2" borderId="1" xfId="0" applyFont="1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/>
    </xf>
    <xf numFmtId="0" fontId="5" fillId="2" borderId="7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0" fillId="0" borderId="0" xfId="0" applyBorder="1"/>
    <xf numFmtId="2" fontId="8" fillId="0" borderId="1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wrapText="1"/>
    </xf>
    <xf numFmtId="2" fontId="8" fillId="0" borderId="1" xfId="0" applyNumberFormat="1" applyFont="1" applyBorder="1" applyAlignment="1">
      <alignment vertical="center" wrapText="1"/>
    </xf>
    <xf numFmtId="2" fontId="8" fillId="3" borderId="1" xfId="0" applyNumberFormat="1" applyFont="1" applyFill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2" fontId="8" fillId="8" borderId="1" xfId="0" applyNumberFormat="1" applyFont="1" applyFill="1" applyBorder="1" applyAlignment="1">
      <alignment wrapText="1"/>
    </xf>
    <xf numFmtId="2" fontId="0" fillId="0" borderId="1" xfId="0" applyNumberFormat="1" applyBorder="1"/>
    <xf numFmtId="0" fontId="8" fillId="0" borderId="0" xfId="0" applyFont="1" applyAlignment="1">
      <alignment vertical="center" wrapText="1"/>
    </xf>
    <xf numFmtId="2" fontId="8" fillId="0" borderId="1" xfId="0" applyNumberFormat="1" applyFont="1" applyFill="1" applyBorder="1" applyAlignment="1">
      <alignment wrapText="1"/>
    </xf>
    <xf numFmtId="2" fontId="8" fillId="0" borderId="0" xfId="0" applyNumberFormat="1" applyFont="1" applyAlignment="1">
      <alignment wrapText="1"/>
    </xf>
    <xf numFmtId="2" fontId="8" fillId="6" borderId="1" xfId="0" applyNumberFormat="1" applyFont="1" applyFill="1" applyBorder="1" applyAlignment="1">
      <alignment wrapText="1"/>
    </xf>
    <xf numFmtId="2" fontId="0" fillId="0" borderId="0" xfId="0" applyNumberFormat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vertical="center" wrapText="1"/>
    </xf>
    <xf numFmtId="2" fontId="12" fillId="0" borderId="1" xfId="0" applyNumberFormat="1" applyFont="1" applyFill="1" applyBorder="1" applyAlignment="1">
      <alignment wrapText="1"/>
    </xf>
    <xf numFmtId="2" fontId="8" fillId="0" borderId="0" xfId="0" applyNumberFormat="1" applyFont="1" applyFill="1" applyAlignment="1">
      <alignment vertical="center" wrapText="1"/>
    </xf>
    <xf numFmtId="2" fontId="12" fillId="0" borderId="1" xfId="0" applyNumberFormat="1" applyFont="1" applyBorder="1"/>
    <xf numFmtId="2" fontId="12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6" fillId="2" borderId="1" xfId="2" applyNumberFormat="1" applyFont="1" applyFill="1" applyBorder="1" applyAlignment="1">
      <alignment horizontal="right" vertical="center" wrapText="1"/>
    </xf>
    <xf numFmtId="2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wrapText="1"/>
    </xf>
    <xf numFmtId="2" fontId="11" fillId="0" borderId="4" xfId="3" applyNumberFormat="1" applyFill="1" applyAlignment="1" applyProtection="1">
      <alignment horizontal="right" vertical="top" shrinkToFit="1"/>
    </xf>
    <xf numFmtId="2" fontId="12" fillId="0" borderId="3" xfId="0" applyNumberFormat="1" applyFont="1" applyFill="1" applyBorder="1" applyAlignment="1">
      <alignment wrapText="1"/>
    </xf>
    <xf numFmtId="2" fontId="12" fillId="0" borderId="1" xfId="0" applyNumberFormat="1" applyFont="1" applyFill="1" applyBorder="1" applyAlignment="1">
      <alignment horizontal="right" wrapText="1"/>
    </xf>
    <xf numFmtId="2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2" fontId="8" fillId="0" borderId="3" xfId="0" applyNumberFormat="1" applyFont="1" applyBorder="1" applyAlignment="1">
      <alignment wrapText="1"/>
    </xf>
    <xf numFmtId="2" fontId="8" fillId="6" borderId="1" xfId="0" applyNumberFormat="1" applyFont="1" applyFill="1" applyBorder="1" applyAlignment="1">
      <alignment vertical="center" wrapText="1"/>
    </xf>
    <xf numFmtId="2" fontId="0" fillId="0" borderId="1" xfId="0" applyNumberFormat="1" applyFill="1" applyBorder="1"/>
    <xf numFmtId="2" fontId="12" fillId="0" borderId="1" xfId="0" applyNumberFormat="1" applyFont="1" applyFill="1" applyBorder="1"/>
    <xf numFmtId="2" fontId="12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</cellXfs>
  <cellStyles count="11">
    <cellStyle name="xl29" xfId="3"/>
    <cellStyle name="xl34" xfId="10"/>
    <cellStyle name="xl35" xfId="1"/>
    <cellStyle name="xl38" xfId="6"/>
    <cellStyle name="xl38 2" xfId="8"/>
    <cellStyle name="Обычный" xfId="0" builtinId="0"/>
    <cellStyle name="Обычный 14" xfId="5"/>
    <cellStyle name="Обычный 2" xfId="7"/>
    <cellStyle name="Обычный 2 4" xfId="2"/>
    <cellStyle name="Обычный 3" xfId="4"/>
    <cellStyle name="Обычный 4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I730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27" sqref="L27"/>
    </sheetView>
  </sheetViews>
  <sheetFormatPr defaultRowHeight="15" x14ac:dyDescent="0.25"/>
  <cols>
    <col min="1" max="1" width="34.28515625" customWidth="1"/>
    <col min="2" max="2" width="21.42578125" customWidth="1"/>
    <col min="3" max="3" width="18.140625" customWidth="1"/>
    <col min="4" max="5" width="19.42578125" customWidth="1"/>
    <col min="6" max="6" width="16.7109375" customWidth="1"/>
    <col min="7" max="7" width="18.28515625" customWidth="1"/>
    <col min="8" max="8" width="23.28515625" customWidth="1"/>
    <col min="9" max="9" width="28" customWidth="1"/>
    <col min="10" max="11" width="27.42578125" customWidth="1"/>
    <col min="12" max="12" width="25.28515625" customWidth="1"/>
    <col min="13" max="14" width="25.5703125" customWidth="1"/>
    <col min="15" max="15" width="18.7109375" customWidth="1"/>
    <col min="16" max="16" width="17.140625" customWidth="1"/>
    <col min="17" max="17" width="19.85546875" customWidth="1"/>
    <col min="18" max="18" width="21.140625" customWidth="1"/>
    <col min="19" max="20" width="21.28515625" customWidth="1"/>
    <col min="21" max="21" width="23.42578125" customWidth="1"/>
    <col min="22" max="23" width="22.42578125" customWidth="1"/>
    <col min="24" max="24" width="22.85546875" customWidth="1"/>
    <col min="25" max="28" width="21.28515625" customWidth="1"/>
    <col min="29" max="29" width="25.5703125" customWidth="1"/>
    <col min="30" max="30" width="26" customWidth="1"/>
    <col min="31" max="32" width="26.5703125" customWidth="1"/>
    <col min="33" max="33" width="26.140625" customWidth="1"/>
    <col min="34" max="35" width="24.7109375" customWidth="1"/>
    <col min="36" max="36" width="26.85546875" customWidth="1"/>
    <col min="37" max="37" width="27.85546875" customWidth="1"/>
    <col min="38" max="38" width="23.7109375" customWidth="1"/>
    <col min="39" max="39" width="23.140625" customWidth="1"/>
    <col min="40" max="41" width="22.7109375" customWidth="1"/>
    <col min="42" max="44" width="23.28515625" customWidth="1"/>
    <col min="45" max="45" width="22" customWidth="1"/>
    <col min="46" max="47" width="22.5703125" customWidth="1"/>
    <col min="48" max="48" width="25.140625" customWidth="1"/>
    <col min="49" max="50" width="23.7109375" customWidth="1"/>
    <col min="51" max="51" width="24.42578125" customWidth="1"/>
    <col min="52" max="52" width="24.5703125" customWidth="1"/>
    <col min="53" max="53" width="20.5703125" customWidth="1"/>
    <col min="54" max="54" width="21.28515625" customWidth="1"/>
    <col min="55" max="55" width="19.28515625" customWidth="1"/>
    <col min="56" max="56" width="21.85546875" customWidth="1"/>
    <col min="57" max="57" width="22.28515625" customWidth="1"/>
    <col min="58" max="58" width="24.5703125" customWidth="1"/>
    <col min="59" max="59" width="26.7109375" customWidth="1"/>
    <col min="60" max="60" width="24.7109375" customWidth="1"/>
    <col min="61" max="61" width="22.7109375" customWidth="1"/>
    <col min="62" max="62" width="24.7109375" customWidth="1"/>
    <col min="63" max="63" width="25.140625" customWidth="1"/>
    <col min="64" max="64" width="22.28515625" customWidth="1"/>
    <col min="65" max="65" width="23.28515625" customWidth="1"/>
    <col min="66" max="66" width="20.28515625" customWidth="1"/>
    <col min="67" max="67" width="19.5703125" customWidth="1"/>
    <col min="68" max="68" width="21.85546875" customWidth="1"/>
    <col min="69" max="69" width="22.140625" customWidth="1"/>
    <col min="70" max="70" width="22.85546875" customWidth="1"/>
    <col min="71" max="71" width="24" customWidth="1"/>
    <col min="72" max="72" width="21.7109375" customWidth="1"/>
    <col min="73" max="74" width="21.5703125" customWidth="1"/>
    <col min="75" max="75" width="26" customWidth="1"/>
    <col min="76" max="77" width="21.85546875" customWidth="1"/>
    <col min="78" max="80" width="24.42578125" customWidth="1"/>
    <col min="81" max="81" width="22.42578125" customWidth="1"/>
    <col min="82" max="83" width="21.28515625" customWidth="1"/>
    <col min="84" max="84" width="21.85546875" customWidth="1"/>
    <col min="85" max="86" width="20.85546875" customWidth="1"/>
    <col min="87" max="87" width="24.140625" customWidth="1"/>
    <col min="88" max="89" width="22.85546875" customWidth="1"/>
    <col min="90" max="90" width="23.7109375" customWidth="1"/>
    <col min="91" max="92" width="22" customWidth="1"/>
    <col min="93" max="93" width="20.7109375" customWidth="1"/>
    <col min="94" max="94" width="18.5703125" customWidth="1"/>
    <col min="95" max="95" width="19.7109375" customWidth="1"/>
    <col min="96" max="96" width="23.42578125" customWidth="1"/>
    <col min="97" max="98" width="19.85546875" customWidth="1"/>
    <col min="99" max="99" width="23.7109375" customWidth="1"/>
    <col min="100" max="101" width="22.140625" customWidth="1"/>
    <col min="102" max="102" width="24.140625" customWidth="1"/>
    <col min="103" max="104" width="22.85546875" customWidth="1"/>
    <col min="105" max="105" width="27.5703125" customWidth="1"/>
    <col min="106" max="107" width="25.28515625" customWidth="1"/>
    <col min="108" max="108" width="22.7109375" customWidth="1"/>
    <col min="109" max="110" width="21.140625" customWidth="1"/>
    <col min="111" max="111" width="24.5703125" customWidth="1"/>
    <col min="112" max="114" width="21.85546875" customWidth="1"/>
    <col min="115" max="115" width="22.85546875" customWidth="1"/>
    <col min="116" max="116" width="28.28515625" customWidth="1"/>
    <col min="117" max="117" width="31" customWidth="1"/>
    <col min="118" max="119" width="29" customWidth="1"/>
    <col min="120" max="120" width="22.140625" customWidth="1"/>
    <col min="121" max="122" width="21.28515625" customWidth="1"/>
    <col min="123" max="123" width="22.42578125" customWidth="1"/>
    <col min="124" max="125" width="20.7109375" customWidth="1"/>
    <col min="126" max="126" width="21" customWidth="1"/>
    <col min="127" max="128" width="18.85546875" customWidth="1"/>
    <col min="129" max="129" width="20.140625" customWidth="1"/>
    <col min="130" max="130" width="18.42578125" customWidth="1"/>
    <col min="131" max="131" width="21.85546875" customWidth="1"/>
    <col min="132" max="132" width="27.5703125" customWidth="1"/>
    <col min="133" max="134" width="24.28515625" customWidth="1"/>
    <col min="135" max="135" width="31.7109375" customWidth="1"/>
    <col min="136" max="139" width="28.5703125" customWidth="1"/>
    <col min="140" max="140" width="25.7109375" customWidth="1"/>
    <col min="141" max="141" width="22.42578125" customWidth="1"/>
    <col min="142" max="143" width="19.7109375" customWidth="1"/>
    <col min="144" max="144" width="23.85546875" customWidth="1"/>
    <col min="145" max="146" width="22.5703125" customWidth="1"/>
    <col min="147" max="147" width="25.28515625" customWidth="1"/>
    <col min="148" max="149" width="23" customWidth="1"/>
    <col min="150" max="150" width="24.85546875" customWidth="1"/>
    <col min="151" max="152" width="23.7109375" customWidth="1"/>
    <col min="153" max="153" width="21" customWidth="1"/>
    <col min="154" max="155" width="21.28515625" customWidth="1"/>
    <col min="156" max="156" width="22.85546875" customWidth="1"/>
    <col min="157" max="158" width="20.85546875" customWidth="1"/>
    <col min="159" max="159" width="23.140625" customWidth="1"/>
    <col min="160" max="160" width="19" customWidth="1"/>
    <col min="161" max="161" width="23.7109375" customWidth="1"/>
    <col min="162" max="162" width="28.140625" customWidth="1"/>
    <col min="163" max="164" width="21.28515625" customWidth="1"/>
    <col min="165" max="165" width="25.28515625" customWidth="1"/>
    <col min="166" max="167" width="22.140625" customWidth="1"/>
    <col min="168" max="168" width="21.7109375" customWidth="1"/>
    <col min="169" max="169" width="22.28515625" customWidth="1"/>
    <col min="170" max="170" width="26" customWidth="1"/>
    <col min="171" max="171" width="25.7109375" customWidth="1"/>
    <col min="172" max="173" width="22.85546875" customWidth="1"/>
    <col min="174" max="175" width="22" customWidth="1"/>
    <col min="176" max="176" width="24.5703125" customWidth="1"/>
    <col min="177" max="177" width="26.42578125" customWidth="1"/>
    <col min="178" max="178" width="24.85546875" customWidth="1"/>
    <col min="179" max="179" width="23.28515625" customWidth="1"/>
    <col min="180" max="180" width="22.5703125" customWidth="1"/>
    <col min="181" max="181" width="20.7109375" customWidth="1"/>
    <col min="182" max="182" width="23.28515625" customWidth="1"/>
    <col min="183" max="183" width="27.7109375" customWidth="1"/>
    <col min="184" max="184" width="26.28515625" customWidth="1"/>
    <col min="185" max="185" width="25" customWidth="1"/>
    <col min="186" max="186" width="24.5703125" customWidth="1"/>
    <col min="187" max="191" width="22.7109375" customWidth="1"/>
    <col min="192" max="192" width="25.140625" customWidth="1"/>
    <col min="193" max="194" width="21.42578125" customWidth="1"/>
    <col min="195" max="195" width="25.85546875" customWidth="1"/>
    <col min="196" max="197" width="24.140625" customWidth="1"/>
    <col min="198" max="198" width="23.140625" customWidth="1"/>
    <col min="199" max="200" width="20.42578125" customWidth="1"/>
    <col min="201" max="201" width="21.28515625" customWidth="1"/>
    <col min="202" max="203" width="20.42578125" customWidth="1"/>
    <col min="204" max="204" width="21.7109375" customWidth="1"/>
    <col min="205" max="206" width="20.28515625" customWidth="1"/>
    <col min="207" max="207" width="24.28515625" customWidth="1"/>
    <col min="208" max="208" width="22.28515625" customWidth="1"/>
    <col min="209" max="209" width="25" customWidth="1"/>
    <col min="210" max="210" width="24.28515625" customWidth="1"/>
    <col min="211" max="212" width="20.85546875" customWidth="1"/>
    <col min="213" max="213" width="20.5703125" customWidth="1"/>
    <col min="214" max="215" width="20" customWidth="1"/>
    <col min="216" max="216" width="23.7109375" customWidth="1"/>
    <col min="217" max="218" width="22.85546875" customWidth="1"/>
    <col min="219" max="219" width="24" customWidth="1"/>
    <col min="220" max="221" width="20.5703125" customWidth="1"/>
    <col min="222" max="222" width="24" customWidth="1"/>
    <col min="223" max="224" width="20.85546875" customWidth="1"/>
    <col min="225" max="225" width="20.42578125" customWidth="1"/>
    <col min="226" max="227" width="19.5703125" customWidth="1"/>
    <col min="228" max="228" width="21.140625" customWidth="1"/>
    <col min="229" max="230" width="20.140625" customWidth="1"/>
    <col min="231" max="231" width="18.85546875" customWidth="1"/>
    <col min="232" max="234" width="18.5703125" customWidth="1"/>
    <col min="235" max="235" width="18.7109375" bestFit="1" customWidth="1"/>
    <col min="236" max="236" width="18.7109375" customWidth="1"/>
    <col min="237" max="237" width="21.5703125" customWidth="1"/>
    <col min="238" max="238" width="20.28515625" customWidth="1"/>
    <col min="239" max="239" width="22.85546875" customWidth="1"/>
    <col min="240" max="240" width="22.140625" customWidth="1"/>
    <col min="241" max="242" width="21" customWidth="1"/>
    <col min="243" max="243" width="17.5703125" customWidth="1"/>
    <col min="244" max="244" width="20.7109375" customWidth="1"/>
    <col min="245" max="245" width="26.140625" customWidth="1"/>
    <col min="246" max="246" width="27.7109375" customWidth="1"/>
    <col min="247" max="247" width="31" customWidth="1"/>
    <col min="248" max="248" width="27" customWidth="1"/>
    <col min="249" max="249" width="26.140625" customWidth="1"/>
    <col min="250" max="250" width="24.7109375" customWidth="1"/>
    <col min="251" max="251" width="25.42578125" customWidth="1"/>
    <col min="252" max="252" width="26.5703125" customWidth="1"/>
    <col min="253" max="253" width="29" customWidth="1"/>
    <col min="254" max="254" width="29.140625" customWidth="1"/>
    <col min="255" max="255" width="28.5703125" customWidth="1"/>
    <col min="256" max="256" width="28.42578125" customWidth="1"/>
    <col min="257" max="257" width="26.140625" customWidth="1"/>
    <col min="258" max="258" width="26" customWidth="1"/>
    <col min="259" max="259" width="22.140625" customWidth="1"/>
    <col min="260" max="260" width="28.5703125" customWidth="1"/>
    <col min="261" max="261" width="28.28515625" customWidth="1"/>
    <col min="262" max="262" width="28.5703125" customWidth="1"/>
    <col min="263" max="263" width="25.85546875" customWidth="1"/>
    <col min="264" max="264" width="26.42578125" customWidth="1"/>
    <col min="265" max="266" width="24.7109375" customWidth="1"/>
    <col min="267" max="267" width="21.85546875" customWidth="1"/>
    <col min="268" max="269" width="22" customWidth="1"/>
    <col min="270" max="270" width="25.140625" customWidth="1"/>
    <col min="271" max="272" width="24" customWidth="1"/>
    <col min="273" max="273" width="24.5703125" customWidth="1"/>
    <col min="274" max="275" width="22.140625" customWidth="1"/>
    <col min="276" max="276" width="23.140625" customWidth="1"/>
    <col min="277" max="278" width="21" customWidth="1"/>
    <col min="279" max="279" width="23.5703125" customWidth="1"/>
    <col min="280" max="281" width="23" customWidth="1"/>
    <col min="282" max="282" width="27" customWidth="1"/>
    <col min="283" max="284" width="25.28515625" customWidth="1"/>
    <col min="285" max="285" width="23.85546875" customWidth="1"/>
    <col min="286" max="286" width="21.140625" customWidth="1"/>
    <col min="287" max="287" width="25.42578125" customWidth="1"/>
    <col min="288" max="288" width="23.28515625" customWidth="1"/>
    <col min="289" max="289" width="20.5703125" customWidth="1"/>
    <col min="290" max="290" width="22.7109375" customWidth="1"/>
    <col min="291" max="291" width="22" customWidth="1"/>
    <col min="292" max="292" width="21.85546875" customWidth="1"/>
    <col min="293" max="293" width="26" customWidth="1"/>
    <col min="294" max="294" width="32" customWidth="1"/>
    <col min="295" max="295" width="31.5703125" customWidth="1"/>
    <col min="296" max="296" width="27.140625" customWidth="1"/>
    <col min="297" max="297" width="27.28515625" customWidth="1"/>
    <col min="298" max="298" width="27.85546875" customWidth="1"/>
    <col min="299" max="299" width="28" customWidth="1"/>
    <col min="300" max="300" width="30.140625" customWidth="1"/>
    <col min="301" max="301" width="27.85546875" customWidth="1"/>
    <col min="302" max="302" width="23" customWidth="1"/>
    <col min="303" max="303" width="23.85546875" customWidth="1"/>
    <col min="304" max="304" width="21.42578125" customWidth="1"/>
    <col min="305" max="305" width="23.28515625" customWidth="1"/>
    <col min="306" max="306" width="22.28515625" customWidth="1"/>
    <col min="307" max="311" width="22.42578125" customWidth="1"/>
    <col min="312" max="312" width="23.7109375" customWidth="1"/>
    <col min="313" max="314" width="20.85546875" customWidth="1"/>
    <col min="315" max="315" width="21" customWidth="1"/>
    <col min="316" max="316" width="21.85546875" customWidth="1"/>
    <col min="317" max="317" width="25.5703125" customWidth="1"/>
    <col min="318" max="318" width="29.42578125" customWidth="1"/>
    <col min="319" max="319" width="29.140625" customWidth="1"/>
    <col min="320" max="320" width="22" customWidth="1"/>
    <col min="321" max="321" width="22.5703125" customWidth="1"/>
    <col min="322" max="322" width="26" customWidth="1"/>
  </cols>
  <sheetData>
    <row r="3" spans="1:711" x14ac:dyDescent="0.25">
      <c r="HT3" s="24"/>
    </row>
    <row r="4" spans="1:711" ht="15" customHeight="1" x14ac:dyDescent="0.25">
      <c r="A4" s="55" t="s">
        <v>242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46"/>
      <c r="BN4" s="17"/>
      <c r="GP4" s="24"/>
      <c r="JG4" t="s">
        <v>244</v>
      </c>
      <c r="JJ4" t="s">
        <v>244</v>
      </c>
      <c r="JY4" t="s">
        <v>243</v>
      </c>
    </row>
    <row r="5" spans="1:711" ht="42" customHeight="1" x14ac:dyDescent="0.25">
      <c r="A5" s="65"/>
      <c r="B5" s="72" t="s">
        <v>162</v>
      </c>
      <c r="C5" s="73"/>
      <c r="D5" s="74"/>
      <c r="E5" s="78" t="s">
        <v>163</v>
      </c>
      <c r="F5" s="79"/>
      <c r="G5" s="80"/>
      <c r="H5" s="56" t="s">
        <v>0</v>
      </c>
      <c r="I5" s="68"/>
      <c r="J5" s="57"/>
      <c r="K5" s="56" t="s">
        <v>1</v>
      </c>
      <c r="L5" s="68"/>
      <c r="M5" s="57"/>
      <c r="N5" s="60" t="s">
        <v>164</v>
      </c>
      <c r="O5" s="70"/>
      <c r="P5" s="61"/>
      <c r="Q5" s="56" t="s">
        <v>2</v>
      </c>
      <c r="R5" s="68"/>
      <c r="S5" s="57"/>
      <c r="T5" s="56" t="s">
        <v>165</v>
      </c>
      <c r="U5" s="68"/>
      <c r="V5" s="57"/>
      <c r="W5" s="56" t="s">
        <v>166</v>
      </c>
      <c r="X5" s="68"/>
      <c r="Y5" s="57"/>
      <c r="Z5" s="56" t="s">
        <v>246</v>
      </c>
      <c r="AA5" s="68"/>
      <c r="AB5" s="57"/>
      <c r="AC5" s="56" t="s">
        <v>167</v>
      </c>
      <c r="AD5" s="68"/>
      <c r="AE5" s="57"/>
      <c r="AF5" s="56" t="s">
        <v>3</v>
      </c>
      <c r="AG5" s="68"/>
      <c r="AH5" s="57"/>
      <c r="AI5" s="56" t="s">
        <v>251</v>
      </c>
      <c r="AJ5" s="68"/>
      <c r="AK5" s="57"/>
      <c r="AL5" s="56" t="s">
        <v>168</v>
      </c>
      <c r="AM5" s="68"/>
      <c r="AN5" s="57"/>
      <c r="AO5" s="56" t="s">
        <v>169</v>
      </c>
      <c r="AP5" s="68"/>
      <c r="AQ5" s="57"/>
      <c r="AR5" s="56" t="s">
        <v>170</v>
      </c>
      <c r="AS5" s="68"/>
      <c r="AT5" s="57"/>
      <c r="AU5" s="56" t="s">
        <v>4</v>
      </c>
      <c r="AV5" s="68"/>
      <c r="AW5" s="57"/>
      <c r="AX5" s="56" t="s">
        <v>171</v>
      </c>
      <c r="AY5" s="68"/>
      <c r="AZ5" s="57"/>
      <c r="BA5" s="56" t="s">
        <v>172</v>
      </c>
      <c r="BB5" s="68"/>
      <c r="BC5" s="57"/>
      <c r="BD5" s="56" t="s">
        <v>173</v>
      </c>
      <c r="BE5" s="68"/>
      <c r="BF5" s="57"/>
      <c r="BG5" s="56" t="s">
        <v>174</v>
      </c>
      <c r="BH5" s="68"/>
      <c r="BI5" s="57"/>
      <c r="BJ5" s="56" t="s">
        <v>175</v>
      </c>
      <c r="BK5" s="68"/>
      <c r="BL5" s="57"/>
      <c r="BM5" s="56" t="s">
        <v>176</v>
      </c>
      <c r="BN5" s="68"/>
      <c r="BO5" s="57"/>
      <c r="BP5" s="56" t="s">
        <v>177</v>
      </c>
      <c r="BQ5" s="68"/>
      <c r="BR5" s="57"/>
      <c r="BS5" s="56" t="s">
        <v>178</v>
      </c>
      <c r="BT5" s="68"/>
      <c r="BU5" s="57"/>
      <c r="BV5" s="56" t="s">
        <v>179</v>
      </c>
      <c r="BW5" s="68"/>
      <c r="BX5" s="57"/>
      <c r="BY5" s="56" t="s">
        <v>240</v>
      </c>
      <c r="BZ5" s="68"/>
      <c r="CA5" s="57"/>
      <c r="CB5" s="56" t="s">
        <v>252</v>
      </c>
      <c r="CC5" s="68"/>
      <c r="CD5" s="57"/>
      <c r="CE5" s="56" t="s">
        <v>180</v>
      </c>
      <c r="CF5" s="68"/>
      <c r="CG5" s="57"/>
      <c r="CH5" s="56" t="s">
        <v>181</v>
      </c>
      <c r="CI5" s="68"/>
      <c r="CJ5" s="57"/>
      <c r="CK5" s="56" t="s">
        <v>182</v>
      </c>
      <c r="CL5" s="68"/>
      <c r="CM5" s="57"/>
      <c r="CN5" s="56" t="s">
        <v>183</v>
      </c>
      <c r="CO5" s="68"/>
      <c r="CP5" s="57"/>
      <c r="CQ5" s="56" t="s">
        <v>5</v>
      </c>
      <c r="CR5" s="68"/>
      <c r="CS5" s="57"/>
      <c r="CT5" s="56" t="s">
        <v>6</v>
      </c>
      <c r="CU5" s="68"/>
      <c r="CV5" s="57"/>
      <c r="CW5" s="56" t="s">
        <v>184</v>
      </c>
      <c r="CX5" s="68"/>
      <c r="CY5" s="57"/>
      <c r="CZ5" s="56" t="s">
        <v>185</v>
      </c>
      <c r="DA5" s="68"/>
      <c r="DB5" s="57"/>
      <c r="DC5" s="56" t="s">
        <v>186</v>
      </c>
      <c r="DD5" s="68"/>
      <c r="DE5" s="57"/>
      <c r="DF5" s="56" t="s">
        <v>187</v>
      </c>
      <c r="DG5" s="68"/>
      <c r="DH5" s="57"/>
      <c r="DI5" s="56" t="s">
        <v>187</v>
      </c>
      <c r="DJ5" s="68"/>
      <c r="DK5" s="57"/>
      <c r="DL5" s="56" t="s">
        <v>188</v>
      </c>
      <c r="DM5" s="68"/>
      <c r="DN5" s="57"/>
      <c r="DO5" s="56" t="s">
        <v>189</v>
      </c>
      <c r="DP5" s="68"/>
      <c r="DQ5" s="57"/>
      <c r="DR5" s="56" t="s">
        <v>190</v>
      </c>
      <c r="DS5" s="68"/>
      <c r="DT5" s="57"/>
      <c r="DU5" s="56" t="s">
        <v>191</v>
      </c>
      <c r="DV5" s="68"/>
      <c r="DW5" s="57"/>
      <c r="DX5" s="56" t="s">
        <v>7</v>
      </c>
      <c r="DY5" s="68"/>
      <c r="DZ5" s="57"/>
      <c r="EA5" s="56" t="s">
        <v>192</v>
      </c>
      <c r="EB5" s="68"/>
      <c r="EC5" s="57"/>
      <c r="ED5" s="56" t="s">
        <v>8</v>
      </c>
      <c r="EE5" s="68"/>
      <c r="EF5" s="57"/>
      <c r="EG5" s="56" t="s">
        <v>241</v>
      </c>
      <c r="EH5" s="68"/>
      <c r="EI5" s="57"/>
      <c r="EJ5" s="56" t="s">
        <v>193</v>
      </c>
      <c r="EK5" s="68"/>
      <c r="EL5" s="57"/>
      <c r="EM5" s="56" t="s">
        <v>194</v>
      </c>
      <c r="EN5" s="68"/>
      <c r="EO5" s="57"/>
      <c r="EP5" s="56" t="s">
        <v>195</v>
      </c>
      <c r="EQ5" s="68"/>
      <c r="ER5" s="57"/>
      <c r="ES5" s="56" t="s">
        <v>196</v>
      </c>
      <c r="ET5" s="68"/>
      <c r="EU5" s="57"/>
      <c r="EV5" s="56" t="s">
        <v>197</v>
      </c>
      <c r="EW5" s="68"/>
      <c r="EX5" s="57"/>
      <c r="EY5" s="56" t="s">
        <v>198</v>
      </c>
      <c r="EZ5" s="68"/>
      <c r="FA5" s="57"/>
      <c r="FB5" s="56" t="s">
        <v>199</v>
      </c>
      <c r="FC5" s="68"/>
      <c r="FD5" s="57"/>
      <c r="FE5" s="56" t="s">
        <v>200</v>
      </c>
      <c r="FF5" s="68"/>
      <c r="FG5" s="57"/>
      <c r="FH5" s="56" t="s">
        <v>201</v>
      </c>
      <c r="FI5" s="68"/>
      <c r="FJ5" s="57"/>
      <c r="FK5" s="56" t="s">
        <v>202</v>
      </c>
      <c r="FL5" s="68"/>
      <c r="FM5" s="57"/>
      <c r="FN5" s="56" t="s">
        <v>203</v>
      </c>
      <c r="FO5" s="68"/>
      <c r="FP5" s="57"/>
      <c r="FQ5" s="56" t="s">
        <v>204</v>
      </c>
      <c r="FR5" s="68"/>
      <c r="FS5" s="57"/>
      <c r="FT5" s="56" t="s">
        <v>205</v>
      </c>
      <c r="FU5" s="68"/>
      <c r="FV5" s="57"/>
      <c r="FW5" s="56" t="s">
        <v>247</v>
      </c>
      <c r="FX5" s="68"/>
      <c r="FY5" s="57"/>
      <c r="FZ5" s="56" t="s">
        <v>206</v>
      </c>
      <c r="GA5" s="68"/>
      <c r="GB5" s="57"/>
      <c r="GC5" s="56" t="s">
        <v>9</v>
      </c>
      <c r="GD5" s="68"/>
      <c r="GE5" s="57"/>
      <c r="GF5" s="56" t="s">
        <v>248</v>
      </c>
      <c r="GG5" s="68"/>
      <c r="GH5" s="57"/>
      <c r="GI5" s="56" t="s">
        <v>207</v>
      </c>
      <c r="GJ5" s="68"/>
      <c r="GK5" s="57"/>
      <c r="GL5" s="56" t="s">
        <v>208</v>
      </c>
      <c r="GM5" s="68"/>
      <c r="GN5" s="57"/>
      <c r="GO5" s="56" t="s">
        <v>209</v>
      </c>
      <c r="GP5" s="68"/>
      <c r="GQ5" s="57"/>
      <c r="GR5" s="56" t="s">
        <v>210</v>
      </c>
      <c r="GS5" s="68"/>
      <c r="GT5" s="57"/>
      <c r="GU5" s="56" t="s">
        <v>211</v>
      </c>
      <c r="GV5" s="68"/>
      <c r="GW5" s="57"/>
      <c r="GX5" s="56" t="s">
        <v>212</v>
      </c>
      <c r="GY5" s="68"/>
      <c r="GZ5" s="57"/>
      <c r="HA5" s="56" t="s">
        <v>213</v>
      </c>
      <c r="HB5" s="68"/>
      <c r="HC5" s="57"/>
      <c r="HD5" s="56" t="s">
        <v>249</v>
      </c>
      <c r="HE5" s="68"/>
      <c r="HF5" s="57"/>
      <c r="HG5" s="56" t="s">
        <v>214</v>
      </c>
      <c r="HH5" s="68"/>
      <c r="HI5" s="57"/>
      <c r="HJ5" s="56" t="s">
        <v>215</v>
      </c>
      <c r="HK5" s="68"/>
      <c r="HL5" s="57"/>
      <c r="HM5" s="56" t="s">
        <v>165</v>
      </c>
      <c r="HN5" s="68"/>
      <c r="HO5" s="57"/>
      <c r="HP5" s="56" t="s">
        <v>216</v>
      </c>
      <c r="HQ5" s="68"/>
      <c r="HR5" s="57"/>
      <c r="HS5" s="56" t="s">
        <v>209</v>
      </c>
      <c r="HT5" s="68"/>
      <c r="HU5" s="57"/>
      <c r="HV5" s="56" t="s">
        <v>10</v>
      </c>
      <c r="HW5" s="68"/>
      <c r="HX5" s="57"/>
      <c r="HY5" s="56" t="s">
        <v>11</v>
      </c>
      <c r="HZ5" s="68"/>
      <c r="IA5" s="57"/>
      <c r="IB5" s="56" t="s">
        <v>217</v>
      </c>
      <c r="IC5" s="68"/>
      <c r="ID5" s="57"/>
      <c r="IE5" s="56" t="s">
        <v>218</v>
      </c>
      <c r="IF5" s="68"/>
      <c r="IG5" s="57"/>
      <c r="IH5" s="60" t="s">
        <v>12</v>
      </c>
      <c r="II5" s="70"/>
      <c r="IJ5" s="61"/>
      <c r="IK5" s="56" t="s">
        <v>219</v>
      </c>
      <c r="IL5" s="68"/>
      <c r="IM5" s="57"/>
      <c r="IN5" s="56" t="s">
        <v>220</v>
      </c>
      <c r="IO5" s="68"/>
      <c r="IP5" s="57"/>
      <c r="IQ5" s="56" t="s">
        <v>221</v>
      </c>
      <c r="IR5" s="68"/>
      <c r="IS5" s="57"/>
      <c r="IT5" s="56" t="s">
        <v>222</v>
      </c>
      <c r="IU5" s="68"/>
      <c r="IV5" s="57"/>
      <c r="IW5" s="56" t="s">
        <v>223</v>
      </c>
      <c r="IX5" s="68"/>
      <c r="IY5" s="57"/>
      <c r="IZ5" s="56" t="s">
        <v>224</v>
      </c>
      <c r="JA5" s="68"/>
      <c r="JB5" s="57"/>
      <c r="JC5" s="56" t="s">
        <v>225</v>
      </c>
      <c r="JD5" s="68"/>
      <c r="JE5" s="57"/>
      <c r="JF5" s="56" t="s">
        <v>226</v>
      </c>
      <c r="JG5" s="68"/>
      <c r="JH5" s="57"/>
      <c r="JI5" s="56" t="s">
        <v>227</v>
      </c>
      <c r="JJ5" s="68"/>
      <c r="JK5" s="57"/>
      <c r="JL5" s="56" t="s">
        <v>228</v>
      </c>
      <c r="JM5" s="68"/>
      <c r="JN5" s="57"/>
      <c r="JO5" s="56" t="s">
        <v>229</v>
      </c>
      <c r="JP5" s="68"/>
      <c r="JQ5" s="57"/>
      <c r="JR5" s="56" t="s">
        <v>230</v>
      </c>
      <c r="JS5" s="68"/>
      <c r="JT5" s="57"/>
      <c r="JU5" s="56" t="s">
        <v>231</v>
      </c>
      <c r="JV5" s="68"/>
      <c r="JW5" s="57"/>
      <c r="JX5" s="56" t="s">
        <v>13</v>
      </c>
      <c r="JY5" s="68"/>
      <c r="JZ5" s="57"/>
      <c r="KA5" s="56" t="s">
        <v>232</v>
      </c>
      <c r="KB5" s="68"/>
      <c r="KC5" s="57"/>
      <c r="KD5" s="60" t="s">
        <v>14</v>
      </c>
      <c r="KE5" s="70"/>
      <c r="KF5" s="61"/>
      <c r="KG5" s="56" t="s">
        <v>237</v>
      </c>
      <c r="KH5" s="68"/>
      <c r="KI5" s="57"/>
      <c r="KJ5" s="56" t="s">
        <v>238</v>
      </c>
      <c r="KK5" s="68"/>
      <c r="KL5" s="57"/>
      <c r="KM5" s="56" t="s">
        <v>233</v>
      </c>
      <c r="KN5" s="68"/>
      <c r="KO5" s="57"/>
      <c r="KP5" s="56" t="s">
        <v>234</v>
      </c>
      <c r="KQ5" s="68"/>
      <c r="KR5" s="57"/>
      <c r="KS5" s="56" t="s">
        <v>235</v>
      </c>
      <c r="KT5" s="68"/>
      <c r="KU5" s="57"/>
      <c r="KV5" s="56" t="s">
        <v>15</v>
      </c>
      <c r="KW5" s="68"/>
      <c r="KX5" s="57"/>
      <c r="KY5" s="56" t="s">
        <v>236</v>
      </c>
      <c r="KZ5" s="68"/>
      <c r="LA5" s="57"/>
      <c r="LB5" s="56" t="s">
        <v>239</v>
      </c>
      <c r="LC5" s="68"/>
      <c r="LD5" s="57"/>
      <c r="LE5" s="64" t="s">
        <v>253</v>
      </c>
      <c r="LF5" s="64"/>
      <c r="LG5" s="64"/>
      <c r="LH5" s="64" t="s">
        <v>250</v>
      </c>
      <c r="LI5" s="64"/>
      <c r="LJ5" s="6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</row>
    <row r="6" spans="1:711" ht="107.25" customHeight="1" x14ac:dyDescent="0.25">
      <c r="A6" s="66"/>
      <c r="B6" s="75"/>
      <c r="C6" s="76"/>
      <c r="D6" s="77"/>
      <c r="E6" s="81"/>
      <c r="F6" s="82"/>
      <c r="G6" s="83"/>
      <c r="H6" s="58"/>
      <c r="I6" s="69"/>
      <c r="J6" s="59"/>
      <c r="K6" s="58"/>
      <c r="L6" s="69"/>
      <c r="M6" s="59"/>
      <c r="N6" s="62"/>
      <c r="O6" s="71"/>
      <c r="P6" s="63"/>
      <c r="Q6" s="58"/>
      <c r="R6" s="69"/>
      <c r="S6" s="59"/>
      <c r="T6" s="58"/>
      <c r="U6" s="69"/>
      <c r="V6" s="59"/>
      <c r="W6" s="58"/>
      <c r="X6" s="69"/>
      <c r="Y6" s="59"/>
      <c r="Z6" s="58"/>
      <c r="AA6" s="69"/>
      <c r="AB6" s="59"/>
      <c r="AC6" s="58"/>
      <c r="AD6" s="69"/>
      <c r="AE6" s="59"/>
      <c r="AF6" s="58"/>
      <c r="AG6" s="69"/>
      <c r="AH6" s="59"/>
      <c r="AI6" s="58"/>
      <c r="AJ6" s="69"/>
      <c r="AK6" s="59"/>
      <c r="AL6" s="58"/>
      <c r="AM6" s="69"/>
      <c r="AN6" s="59"/>
      <c r="AO6" s="58"/>
      <c r="AP6" s="69"/>
      <c r="AQ6" s="59"/>
      <c r="AR6" s="58"/>
      <c r="AS6" s="69"/>
      <c r="AT6" s="59"/>
      <c r="AU6" s="58"/>
      <c r="AV6" s="69"/>
      <c r="AW6" s="59"/>
      <c r="AX6" s="58"/>
      <c r="AY6" s="69"/>
      <c r="AZ6" s="59"/>
      <c r="BA6" s="58"/>
      <c r="BB6" s="69"/>
      <c r="BC6" s="59"/>
      <c r="BD6" s="58"/>
      <c r="BE6" s="69"/>
      <c r="BF6" s="59"/>
      <c r="BG6" s="58"/>
      <c r="BH6" s="69"/>
      <c r="BI6" s="59"/>
      <c r="BJ6" s="58"/>
      <c r="BK6" s="69"/>
      <c r="BL6" s="59"/>
      <c r="BM6" s="58"/>
      <c r="BN6" s="69"/>
      <c r="BO6" s="59"/>
      <c r="BP6" s="58"/>
      <c r="BQ6" s="69"/>
      <c r="BR6" s="59"/>
      <c r="BS6" s="58"/>
      <c r="BT6" s="69"/>
      <c r="BU6" s="59"/>
      <c r="BV6" s="58"/>
      <c r="BW6" s="69"/>
      <c r="BX6" s="59"/>
      <c r="BY6" s="58"/>
      <c r="BZ6" s="69"/>
      <c r="CA6" s="59"/>
      <c r="CB6" s="58"/>
      <c r="CC6" s="69"/>
      <c r="CD6" s="59"/>
      <c r="CE6" s="58"/>
      <c r="CF6" s="69"/>
      <c r="CG6" s="59"/>
      <c r="CH6" s="58"/>
      <c r="CI6" s="69"/>
      <c r="CJ6" s="59"/>
      <c r="CK6" s="58"/>
      <c r="CL6" s="69"/>
      <c r="CM6" s="59"/>
      <c r="CN6" s="58"/>
      <c r="CO6" s="69"/>
      <c r="CP6" s="59"/>
      <c r="CQ6" s="58"/>
      <c r="CR6" s="69"/>
      <c r="CS6" s="59"/>
      <c r="CT6" s="58"/>
      <c r="CU6" s="69"/>
      <c r="CV6" s="59"/>
      <c r="CW6" s="58"/>
      <c r="CX6" s="69"/>
      <c r="CY6" s="59"/>
      <c r="CZ6" s="58"/>
      <c r="DA6" s="69"/>
      <c r="DB6" s="59"/>
      <c r="DC6" s="58"/>
      <c r="DD6" s="69"/>
      <c r="DE6" s="59"/>
      <c r="DF6" s="58"/>
      <c r="DG6" s="69"/>
      <c r="DH6" s="59"/>
      <c r="DI6" s="58"/>
      <c r="DJ6" s="69"/>
      <c r="DK6" s="59"/>
      <c r="DL6" s="58"/>
      <c r="DM6" s="69"/>
      <c r="DN6" s="59"/>
      <c r="DO6" s="58"/>
      <c r="DP6" s="69"/>
      <c r="DQ6" s="59"/>
      <c r="DR6" s="58"/>
      <c r="DS6" s="69"/>
      <c r="DT6" s="59"/>
      <c r="DU6" s="58"/>
      <c r="DV6" s="69"/>
      <c r="DW6" s="59"/>
      <c r="DX6" s="58"/>
      <c r="DY6" s="69"/>
      <c r="DZ6" s="59"/>
      <c r="EA6" s="58"/>
      <c r="EB6" s="69"/>
      <c r="EC6" s="59"/>
      <c r="ED6" s="58"/>
      <c r="EE6" s="69"/>
      <c r="EF6" s="59"/>
      <c r="EG6" s="58"/>
      <c r="EH6" s="69"/>
      <c r="EI6" s="59"/>
      <c r="EJ6" s="58"/>
      <c r="EK6" s="69"/>
      <c r="EL6" s="59"/>
      <c r="EM6" s="58"/>
      <c r="EN6" s="69"/>
      <c r="EO6" s="59"/>
      <c r="EP6" s="58"/>
      <c r="EQ6" s="69"/>
      <c r="ER6" s="59"/>
      <c r="ES6" s="58"/>
      <c r="ET6" s="69"/>
      <c r="EU6" s="59"/>
      <c r="EV6" s="58"/>
      <c r="EW6" s="69"/>
      <c r="EX6" s="59"/>
      <c r="EY6" s="58"/>
      <c r="EZ6" s="69"/>
      <c r="FA6" s="59"/>
      <c r="FB6" s="58"/>
      <c r="FC6" s="69"/>
      <c r="FD6" s="59"/>
      <c r="FE6" s="58"/>
      <c r="FF6" s="69"/>
      <c r="FG6" s="59"/>
      <c r="FH6" s="58"/>
      <c r="FI6" s="69"/>
      <c r="FJ6" s="59"/>
      <c r="FK6" s="58"/>
      <c r="FL6" s="69"/>
      <c r="FM6" s="59"/>
      <c r="FN6" s="58"/>
      <c r="FO6" s="69"/>
      <c r="FP6" s="59"/>
      <c r="FQ6" s="58"/>
      <c r="FR6" s="69"/>
      <c r="FS6" s="59"/>
      <c r="FT6" s="58"/>
      <c r="FU6" s="69"/>
      <c r="FV6" s="59"/>
      <c r="FW6" s="58"/>
      <c r="FX6" s="69"/>
      <c r="FY6" s="59"/>
      <c r="FZ6" s="58"/>
      <c r="GA6" s="69"/>
      <c r="GB6" s="59"/>
      <c r="GC6" s="58"/>
      <c r="GD6" s="69"/>
      <c r="GE6" s="59"/>
      <c r="GF6" s="58"/>
      <c r="GG6" s="69"/>
      <c r="GH6" s="59"/>
      <c r="GI6" s="58"/>
      <c r="GJ6" s="69"/>
      <c r="GK6" s="59"/>
      <c r="GL6" s="58"/>
      <c r="GM6" s="69"/>
      <c r="GN6" s="59"/>
      <c r="GO6" s="58"/>
      <c r="GP6" s="69"/>
      <c r="GQ6" s="59"/>
      <c r="GR6" s="58"/>
      <c r="GS6" s="69"/>
      <c r="GT6" s="59"/>
      <c r="GU6" s="58"/>
      <c r="GV6" s="69"/>
      <c r="GW6" s="59"/>
      <c r="GX6" s="58"/>
      <c r="GY6" s="69"/>
      <c r="GZ6" s="59"/>
      <c r="HA6" s="58"/>
      <c r="HB6" s="69"/>
      <c r="HC6" s="59"/>
      <c r="HD6" s="58"/>
      <c r="HE6" s="69"/>
      <c r="HF6" s="59"/>
      <c r="HG6" s="58"/>
      <c r="HH6" s="69"/>
      <c r="HI6" s="59"/>
      <c r="HJ6" s="58"/>
      <c r="HK6" s="69"/>
      <c r="HL6" s="59"/>
      <c r="HM6" s="58"/>
      <c r="HN6" s="69"/>
      <c r="HO6" s="59"/>
      <c r="HP6" s="58"/>
      <c r="HQ6" s="69"/>
      <c r="HR6" s="59"/>
      <c r="HS6" s="58"/>
      <c r="HT6" s="69"/>
      <c r="HU6" s="59"/>
      <c r="HV6" s="58"/>
      <c r="HW6" s="69"/>
      <c r="HX6" s="59"/>
      <c r="HY6" s="58"/>
      <c r="HZ6" s="69"/>
      <c r="IA6" s="59"/>
      <c r="IB6" s="58"/>
      <c r="IC6" s="69"/>
      <c r="ID6" s="59"/>
      <c r="IE6" s="58"/>
      <c r="IF6" s="69"/>
      <c r="IG6" s="59"/>
      <c r="IH6" s="62"/>
      <c r="II6" s="71"/>
      <c r="IJ6" s="63"/>
      <c r="IK6" s="58"/>
      <c r="IL6" s="69"/>
      <c r="IM6" s="59"/>
      <c r="IN6" s="58"/>
      <c r="IO6" s="69"/>
      <c r="IP6" s="59"/>
      <c r="IQ6" s="58"/>
      <c r="IR6" s="69"/>
      <c r="IS6" s="59"/>
      <c r="IT6" s="58"/>
      <c r="IU6" s="69"/>
      <c r="IV6" s="59"/>
      <c r="IW6" s="58"/>
      <c r="IX6" s="69"/>
      <c r="IY6" s="59"/>
      <c r="IZ6" s="58"/>
      <c r="JA6" s="69"/>
      <c r="JB6" s="59"/>
      <c r="JC6" s="58"/>
      <c r="JD6" s="69"/>
      <c r="JE6" s="59"/>
      <c r="JF6" s="58"/>
      <c r="JG6" s="69"/>
      <c r="JH6" s="59"/>
      <c r="JI6" s="58"/>
      <c r="JJ6" s="69"/>
      <c r="JK6" s="59"/>
      <c r="JL6" s="58"/>
      <c r="JM6" s="69"/>
      <c r="JN6" s="59"/>
      <c r="JO6" s="58"/>
      <c r="JP6" s="69"/>
      <c r="JQ6" s="59"/>
      <c r="JR6" s="58"/>
      <c r="JS6" s="69"/>
      <c r="JT6" s="59"/>
      <c r="JU6" s="58"/>
      <c r="JV6" s="69"/>
      <c r="JW6" s="59"/>
      <c r="JX6" s="58"/>
      <c r="JY6" s="69"/>
      <c r="JZ6" s="59"/>
      <c r="KA6" s="58"/>
      <c r="KB6" s="69"/>
      <c r="KC6" s="59"/>
      <c r="KD6" s="62"/>
      <c r="KE6" s="71"/>
      <c r="KF6" s="63"/>
      <c r="KG6" s="58"/>
      <c r="KH6" s="69"/>
      <c r="KI6" s="59"/>
      <c r="KJ6" s="58"/>
      <c r="KK6" s="69"/>
      <c r="KL6" s="59"/>
      <c r="KM6" s="58"/>
      <c r="KN6" s="69"/>
      <c r="KO6" s="59"/>
      <c r="KP6" s="58"/>
      <c r="KQ6" s="69"/>
      <c r="KR6" s="59"/>
      <c r="KS6" s="58"/>
      <c r="KT6" s="69"/>
      <c r="KU6" s="59"/>
      <c r="KV6" s="58"/>
      <c r="KW6" s="69"/>
      <c r="KX6" s="59"/>
      <c r="KY6" s="58"/>
      <c r="KZ6" s="69"/>
      <c r="LA6" s="59"/>
      <c r="LB6" s="58"/>
      <c r="LC6" s="69"/>
      <c r="LD6" s="59"/>
      <c r="LE6" s="64"/>
      <c r="LF6" s="64"/>
      <c r="LG6" s="64"/>
      <c r="LH6" s="64"/>
      <c r="LI6" s="64"/>
      <c r="LJ6" s="6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</row>
    <row r="7" spans="1:711" ht="30" x14ac:dyDescent="0.25">
      <c r="A7" s="4"/>
      <c r="B7" s="54" t="s">
        <v>160</v>
      </c>
      <c r="C7" s="11" t="s">
        <v>16</v>
      </c>
      <c r="D7" s="11" t="s">
        <v>245</v>
      </c>
      <c r="E7" s="12" t="s">
        <v>160</v>
      </c>
      <c r="F7" s="12" t="s">
        <v>16</v>
      </c>
      <c r="G7" s="12" t="s">
        <v>245</v>
      </c>
      <c r="H7" s="23" t="s">
        <v>160</v>
      </c>
      <c r="I7" s="9" t="s">
        <v>16</v>
      </c>
      <c r="J7" s="9" t="s">
        <v>245</v>
      </c>
      <c r="K7" s="9" t="s">
        <v>160</v>
      </c>
      <c r="L7" s="9" t="s">
        <v>16</v>
      </c>
      <c r="M7" s="9" t="s">
        <v>245</v>
      </c>
      <c r="N7" s="11" t="s">
        <v>160</v>
      </c>
      <c r="O7" s="11" t="s">
        <v>16</v>
      </c>
      <c r="P7" s="11" t="s">
        <v>245</v>
      </c>
      <c r="Q7" s="23" t="s">
        <v>160</v>
      </c>
      <c r="R7" s="9" t="s">
        <v>16</v>
      </c>
      <c r="S7" s="9" t="s">
        <v>245</v>
      </c>
      <c r="T7" s="9" t="s">
        <v>160</v>
      </c>
      <c r="U7" s="9" t="s">
        <v>16</v>
      </c>
      <c r="V7" s="9" t="s">
        <v>245</v>
      </c>
      <c r="W7" s="9" t="s">
        <v>160</v>
      </c>
      <c r="X7" s="9" t="s">
        <v>16</v>
      </c>
      <c r="Y7" s="9" t="s">
        <v>245</v>
      </c>
      <c r="Z7" s="9" t="s">
        <v>160</v>
      </c>
      <c r="AA7" s="9" t="s">
        <v>16</v>
      </c>
      <c r="AB7" s="9" t="s">
        <v>245</v>
      </c>
      <c r="AC7" s="9" t="s">
        <v>160</v>
      </c>
      <c r="AD7" s="9" t="s">
        <v>16</v>
      </c>
      <c r="AE7" s="9" t="s">
        <v>245</v>
      </c>
      <c r="AF7" s="9" t="s">
        <v>160</v>
      </c>
      <c r="AG7" s="9" t="s">
        <v>16</v>
      </c>
      <c r="AH7" s="9" t="s">
        <v>245</v>
      </c>
      <c r="AI7" s="9" t="s">
        <v>160</v>
      </c>
      <c r="AJ7" s="9" t="s">
        <v>16</v>
      </c>
      <c r="AK7" s="9" t="s">
        <v>245</v>
      </c>
      <c r="AL7" s="9" t="s">
        <v>160</v>
      </c>
      <c r="AM7" s="9" t="s">
        <v>16</v>
      </c>
      <c r="AN7" s="9" t="s">
        <v>245</v>
      </c>
      <c r="AO7" s="9" t="s">
        <v>160</v>
      </c>
      <c r="AP7" s="9" t="s">
        <v>16</v>
      </c>
      <c r="AQ7" s="9" t="s">
        <v>245</v>
      </c>
      <c r="AR7" s="9" t="s">
        <v>160</v>
      </c>
      <c r="AS7" s="9" t="s">
        <v>16</v>
      </c>
      <c r="AT7" s="9" t="s">
        <v>245</v>
      </c>
      <c r="AU7" s="9" t="s">
        <v>160</v>
      </c>
      <c r="AV7" s="9" t="s">
        <v>16</v>
      </c>
      <c r="AW7" s="9" t="s">
        <v>245</v>
      </c>
      <c r="AX7" s="9" t="s">
        <v>160</v>
      </c>
      <c r="AY7" s="9" t="s">
        <v>16</v>
      </c>
      <c r="AZ7" s="9" t="s">
        <v>245</v>
      </c>
      <c r="BA7" s="9" t="s">
        <v>160</v>
      </c>
      <c r="BB7" s="9" t="s">
        <v>16</v>
      </c>
      <c r="BC7" s="9" t="s">
        <v>245</v>
      </c>
      <c r="BD7" s="9" t="s">
        <v>160</v>
      </c>
      <c r="BE7" s="9" t="s">
        <v>16</v>
      </c>
      <c r="BF7" s="9" t="s">
        <v>245</v>
      </c>
      <c r="BG7" s="9" t="s">
        <v>160</v>
      </c>
      <c r="BH7" s="9" t="s">
        <v>16</v>
      </c>
      <c r="BI7" s="9" t="s">
        <v>245</v>
      </c>
      <c r="BJ7" s="9" t="s">
        <v>160</v>
      </c>
      <c r="BK7" s="9" t="s">
        <v>16</v>
      </c>
      <c r="BL7" s="9" t="s">
        <v>245</v>
      </c>
      <c r="BM7" s="9" t="s">
        <v>160</v>
      </c>
      <c r="BN7" s="9" t="s">
        <v>16</v>
      </c>
      <c r="BO7" s="9" t="s">
        <v>245</v>
      </c>
      <c r="BP7" s="9" t="s">
        <v>160</v>
      </c>
      <c r="BQ7" s="9" t="s">
        <v>16</v>
      </c>
      <c r="BR7" s="9" t="s">
        <v>245</v>
      </c>
      <c r="BS7" s="9" t="s">
        <v>160</v>
      </c>
      <c r="BT7" s="9" t="s">
        <v>16</v>
      </c>
      <c r="BU7" s="9" t="s">
        <v>245</v>
      </c>
      <c r="BV7" s="9" t="s">
        <v>160</v>
      </c>
      <c r="BW7" s="9" t="s">
        <v>16</v>
      </c>
      <c r="BX7" s="9" t="s">
        <v>245</v>
      </c>
      <c r="BY7" s="9" t="s">
        <v>160</v>
      </c>
      <c r="BZ7" s="9" t="s">
        <v>16</v>
      </c>
      <c r="CA7" s="9" t="s">
        <v>245</v>
      </c>
      <c r="CB7" s="9" t="s">
        <v>160</v>
      </c>
      <c r="CC7" s="9" t="s">
        <v>16</v>
      </c>
      <c r="CD7" s="9" t="s">
        <v>245</v>
      </c>
      <c r="CE7" s="9" t="s">
        <v>160</v>
      </c>
      <c r="CF7" s="9" t="s">
        <v>16</v>
      </c>
      <c r="CG7" s="9" t="s">
        <v>245</v>
      </c>
      <c r="CH7" s="9" t="s">
        <v>160</v>
      </c>
      <c r="CI7" s="9" t="s">
        <v>16</v>
      </c>
      <c r="CJ7" s="9" t="s">
        <v>245</v>
      </c>
      <c r="CK7" s="9" t="s">
        <v>160</v>
      </c>
      <c r="CL7" s="9" t="s">
        <v>16</v>
      </c>
      <c r="CM7" s="9" t="s">
        <v>245</v>
      </c>
      <c r="CN7" s="9" t="s">
        <v>160</v>
      </c>
      <c r="CO7" s="9" t="s">
        <v>16</v>
      </c>
      <c r="CP7" s="9" t="s">
        <v>245</v>
      </c>
      <c r="CQ7" s="9" t="s">
        <v>160</v>
      </c>
      <c r="CR7" s="9" t="s">
        <v>16</v>
      </c>
      <c r="CS7" s="9" t="s">
        <v>245</v>
      </c>
      <c r="CT7" s="9" t="s">
        <v>160</v>
      </c>
      <c r="CU7" s="9" t="s">
        <v>16</v>
      </c>
      <c r="CV7" s="9" t="s">
        <v>245</v>
      </c>
      <c r="CW7" s="9" t="s">
        <v>160</v>
      </c>
      <c r="CX7" s="9" t="s">
        <v>16</v>
      </c>
      <c r="CY7" s="9" t="s">
        <v>245</v>
      </c>
      <c r="CZ7" s="9" t="s">
        <v>160</v>
      </c>
      <c r="DA7" s="9" t="s">
        <v>16</v>
      </c>
      <c r="DB7" s="9" t="s">
        <v>245</v>
      </c>
      <c r="DC7" s="9" t="s">
        <v>160</v>
      </c>
      <c r="DD7" s="9" t="s">
        <v>16</v>
      </c>
      <c r="DE7" s="9" t="s">
        <v>245</v>
      </c>
      <c r="DF7" s="9" t="s">
        <v>160</v>
      </c>
      <c r="DG7" s="9" t="s">
        <v>16</v>
      </c>
      <c r="DH7" s="9" t="s">
        <v>245</v>
      </c>
      <c r="DI7" s="9" t="s">
        <v>160</v>
      </c>
      <c r="DJ7" s="9" t="s">
        <v>16</v>
      </c>
      <c r="DK7" s="9" t="s">
        <v>245</v>
      </c>
      <c r="DL7" s="9" t="s">
        <v>160</v>
      </c>
      <c r="DM7" s="9" t="s">
        <v>16</v>
      </c>
      <c r="DN7" s="9" t="s">
        <v>245</v>
      </c>
      <c r="DO7" s="9" t="s">
        <v>160</v>
      </c>
      <c r="DP7" s="9" t="s">
        <v>16</v>
      </c>
      <c r="DQ7" s="9" t="s">
        <v>245</v>
      </c>
      <c r="DR7" s="9" t="s">
        <v>160</v>
      </c>
      <c r="DS7" s="9" t="s">
        <v>16</v>
      </c>
      <c r="DT7" s="9" t="s">
        <v>245</v>
      </c>
      <c r="DU7" s="9" t="s">
        <v>160</v>
      </c>
      <c r="DV7" s="9" t="s">
        <v>16</v>
      </c>
      <c r="DW7" s="9" t="s">
        <v>245</v>
      </c>
      <c r="DX7" s="9" t="s">
        <v>160</v>
      </c>
      <c r="DY7" s="9" t="s">
        <v>16</v>
      </c>
      <c r="DZ7" s="9" t="s">
        <v>245</v>
      </c>
      <c r="EA7" s="9" t="s">
        <v>160</v>
      </c>
      <c r="EB7" s="9" t="s">
        <v>16</v>
      </c>
      <c r="EC7" s="9" t="s">
        <v>245</v>
      </c>
      <c r="ED7" s="9" t="s">
        <v>160</v>
      </c>
      <c r="EE7" s="9" t="s">
        <v>16</v>
      </c>
      <c r="EF7" s="9" t="s">
        <v>245</v>
      </c>
      <c r="EG7" s="9" t="s">
        <v>160</v>
      </c>
      <c r="EH7" s="9" t="s">
        <v>16</v>
      </c>
      <c r="EI7" s="9" t="s">
        <v>245</v>
      </c>
      <c r="EJ7" s="9" t="s">
        <v>160</v>
      </c>
      <c r="EK7" s="9" t="s">
        <v>16</v>
      </c>
      <c r="EL7" s="9" t="s">
        <v>245</v>
      </c>
      <c r="EM7" s="9" t="s">
        <v>160</v>
      </c>
      <c r="EN7" s="9" t="s">
        <v>16</v>
      </c>
      <c r="EO7" s="9" t="s">
        <v>245</v>
      </c>
      <c r="EP7" s="9" t="s">
        <v>160</v>
      </c>
      <c r="EQ7" s="9" t="s">
        <v>16</v>
      </c>
      <c r="ER7" s="9" t="s">
        <v>245</v>
      </c>
      <c r="ES7" s="9" t="s">
        <v>160</v>
      </c>
      <c r="ET7" s="9" t="s">
        <v>16</v>
      </c>
      <c r="EU7" s="9" t="s">
        <v>245</v>
      </c>
      <c r="EV7" s="9" t="s">
        <v>160</v>
      </c>
      <c r="EW7" s="9" t="s">
        <v>16</v>
      </c>
      <c r="EX7" s="9" t="s">
        <v>245</v>
      </c>
      <c r="EY7" s="9" t="s">
        <v>160</v>
      </c>
      <c r="EZ7" s="9" t="s">
        <v>16</v>
      </c>
      <c r="FA7" s="9" t="s">
        <v>245</v>
      </c>
      <c r="FB7" s="9" t="s">
        <v>160</v>
      </c>
      <c r="FC7" s="9" t="s">
        <v>16</v>
      </c>
      <c r="FD7" s="9" t="s">
        <v>245</v>
      </c>
      <c r="FE7" s="9" t="s">
        <v>160</v>
      </c>
      <c r="FF7" s="9" t="s">
        <v>16</v>
      </c>
      <c r="FG7" s="9" t="s">
        <v>245</v>
      </c>
      <c r="FH7" s="9" t="s">
        <v>160</v>
      </c>
      <c r="FI7" s="9" t="s">
        <v>16</v>
      </c>
      <c r="FJ7" s="9" t="s">
        <v>245</v>
      </c>
      <c r="FK7" s="9" t="s">
        <v>160</v>
      </c>
      <c r="FL7" s="9" t="s">
        <v>16</v>
      </c>
      <c r="FM7" s="9" t="s">
        <v>245</v>
      </c>
      <c r="FN7" s="9" t="s">
        <v>160</v>
      </c>
      <c r="FO7" s="9" t="s">
        <v>16</v>
      </c>
      <c r="FP7" s="9" t="s">
        <v>245</v>
      </c>
      <c r="FQ7" s="9" t="s">
        <v>160</v>
      </c>
      <c r="FR7" s="9" t="s">
        <v>16</v>
      </c>
      <c r="FS7" s="9" t="s">
        <v>245</v>
      </c>
      <c r="FT7" s="9" t="s">
        <v>160</v>
      </c>
      <c r="FU7" s="9" t="s">
        <v>16</v>
      </c>
      <c r="FV7" s="9" t="s">
        <v>245</v>
      </c>
      <c r="FW7" s="9" t="s">
        <v>160</v>
      </c>
      <c r="FX7" s="9" t="s">
        <v>16</v>
      </c>
      <c r="FY7" s="9" t="s">
        <v>245</v>
      </c>
      <c r="FZ7" s="9" t="s">
        <v>160</v>
      </c>
      <c r="GA7" s="9" t="s">
        <v>16</v>
      </c>
      <c r="GB7" s="9" t="s">
        <v>245</v>
      </c>
      <c r="GC7" s="9" t="s">
        <v>160</v>
      </c>
      <c r="GD7" s="9" t="s">
        <v>16</v>
      </c>
      <c r="GE7" s="9" t="s">
        <v>245</v>
      </c>
      <c r="GF7" s="9" t="s">
        <v>160</v>
      </c>
      <c r="GG7" s="9" t="s">
        <v>16</v>
      </c>
      <c r="GH7" s="9" t="s">
        <v>245</v>
      </c>
      <c r="GI7" s="9" t="s">
        <v>160</v>
      </c>
      <c r="GJ7" s="9" t="s">
        <v>16</v>
      </c>
      <c r="GK7" s="9" t="s">
        <v>245</v>
      </c>
      <c r="GL7" s="9" t="s">
        <v>160</v>
      </c>
      <c r="GM7" s="9" t="s">
        <v>16</v>
      </c>
      <c r="GN7" s="9" t="s">
        <v>245</v>
      </c>
      <c r="GO7" s="9" t="s">
        <v>160</v>
      </c>
      <c r="GP7" s="9" t="s">
        <v>16</v>
      </c>
      <c r="GQ7" s="9" t="s">
        <v>245</v>
      </c>
      <c r="GR7" s="9" t="s">
        <v>160</v>
      </c>
      <c r="GS7" s="9" t="s">
        <v>16</v>
      </c>
      <c r="GT7" s="9" t="s">
        <v>245</v>
      </c>
      <c r="GU7" s="9" t="s">
        <v>160</v>
      </c>
      <c r="GV7" s="9" t="s">
        <v>16</v>
      </c>
      <c r="GW7" s="9" t="s">
        <v>245</v>
      </c>
      <c r="GX7" s="9" t="s">
        <v>160</v>
      </c>
      <c r="GY7" s="9" t="s">
        <v>16</v>
      </c>
      <c r="GZ7" s="9" t="s">
        <v>245</v>
      </c>
      <c r="HA7" s="9" t="s">
        <v>160</v>
      </c>
      <c r="HB7" s="9" t="s">
        <v>16</v>
      </c>
      <c r="HC7" s="9" t="s">
        <v>245</v>
      </c>
      <c r="HD7" s="9" t="s">
        <v>160</v>
      </c>
      <c r="HE7" s="9" t="s">
        <v>16</v>
      </c>
      <c r="HF7" s="9" t="s">
        <v>245</v>
      </c>
      <c r="HG7" s="9" t="s">
        <v>160</v>
      </c>
      <c r="HH7" s="9" t="s">
        <v>16</v>
      </c>
      <c r="HI7" s="9" t="s">
        <v>245</v>
      </c>
      <c r="HJ7" s="9" t="s">
        <v>160</v>
      </c>
      <c r="HK7" s="9" t="s">
        <v>16</v>
      </c>
      <c r="HL7" s="9" t="s">
        <v>245</v>
      </c>
      <c r="HM7" s="9" t="s">
        <v>160</v>
      </c>
      <c r="HN7" s="9" t="s">
        <v>16</v>
      </c>
      <c r="HO7" s="9" t="s">
        <v>245</v>
      </c>
      <c r="HP7" s="9" t="s">
        <v>160</v>
      </c>
      <c r="HQ7" s="9" t="s">
        <v>16</v>
      </c>
      <c r="HR7" s="9" t="s">
        <v>245</v>
      </c>
      <c r="HS7" s="9" t="s">
        <v>160</v>
      </c>
      <c r="HT7" s="9" t="s">
        <v>16</v>
      </c>
      <c r="HU7" s="9" t="s">
        <v>245</v>
      </c>
      <c r="HV7" s="9" t="s">
        <v>160</v>
      </c>
      <c r="HW7" s="9" t="s">
        <v>16</v>
      </c>
      <c r="HX7" s="9" t="s">
        <v>245</v>
      </c>
      <c r="HY7" s="9" t="s">
        <v>160</v>
      </c>
      <c r="HZ7" s="9" t="s">
        <v>16</v>
      </c>
      <c r="IA7" s="9" t="s">
        <v>245</v>
      </c>
      <c r="IB7" s="9" t="s">
        <v>160</v>
      </c>
      <c r="IC7" s="9" t="s">
        <v>16</v>
      </c>
      <c r="ID7" s="9" t="s">
        <v>245</v>
      </c>
      <c r="IE7" s="9" t="s">
        <v>160</v>
      </c>
      <c r="IF7" s="9" t="s">
        <v>16</v>
      </c>
      <c r="IG7" s="9" t="s">
        <v>245</v>
      </c>
      <c r="IH7" s="11" t="s">
        <v>160</v>
      </c>
      <c r="II7" s="11" t="s">
        <v>16</v>
      </c>
      <c r="IJ7" s="11" t="s">
        <v>245</v>
      </c>
      <c r="IK7" s="23" t="s">
        <v>160</v>
      </c>
      <c r="IL7" s="9" t="s">
        <v>16</v>
      </c>
      <c r="IM7" s="9" t="s">
        <v>245</v>
      </c>
      <c r="IN7" s="9" t="s">
        <v>160</v>
      </c>
      <c r="IO7" s="9" t="s">
        <v>16</v>
      </c>
      <c r="IP7" s="9" t="s">
        <v>245</v>
      </c>
      <c r="IQ7" s="9" t="s">
        <v>160</v>
      </c>
      <c r="IR7" s="9" t="s">
        <v>16</v>
      </c>
      <c r="IS7" s="9" t="s">
        <v>245</v>
      </c>
      <c r="IT7" s="9" t="s">
        <v>160</v>
      </c>
      <c r="IU7" s="9" t="s">
        <v>16</v>
      </c>
      <c r="IV7" s="9" t="s">
        <v>245</v>
      </c>
      <c r="IW7" s="9" t="s">
        <v>160</v>
      </c>
      <c r="IX7" s="9" t="s">
        <v>16</v>
      </c>
      <c r="IY7" s="9" t="s">
        <v>245</v>
      </c>
      <c r="IZ7" s="9" t="s">
        <v>160</v>
      </c>
      <c r="JA7" s="9" t="s">
        <v>16</v>
      </c>
      <c r="JB7" s="9" t="s">
        <v>245</v>
      </c>
      <c r="JC7" s="9" t="s">
        <v>160</v>
      </c>
      <c r="JD7" s="9" t="s">
        <v>16</v>
      </c>
      <c r="JE7" s="9" t="s">
        <v>245</v>
      </c>
      <c r="JF7" s="9" t="s">
        <v>160</v>
      </c>
      <c r="JG7" s="9" t="s">
        <v>16</v>
      </c>
      <c r="JH7" s="9" t="s">
        <v>245</v>
      </c>
      <c r="JI7" s="9" t="s">
        <v>160</v>
      </c>
      <c r="JJ7" s="9" t="s">
        <v>16</v>
      </c>
      <c r="JK7" s="9" t="s">
        <v>245</v>
      </c>
      <c r="JL7" s="9" t="s">
        <v>160</v>
      </c>
      <c r="JM7" s="9" t="s">
        <v>16</v>
      </c>
      <c r="JN7" s="9" t="s">
        <v>245</v>
      </c>
      <c r="JO7" s="9" t="s">
        <v>160</v>
      </c>
      <c r="JP7" s="9" t="s">
        <v>16</v>
      </c>
      <c r="JQ7" s="9" t="s">
        <v>245</v>
      </c>
      <c r="JR7" s="9" t="s">
        <v>160</v>
      </c>
      <c r="JS7" s="9" t="s">
        <v>16</v>
      </c>
      <c r="JT7" s="9" t="s">
        <v>245</v>
      </c>
      <c r="JU7" s="9" t="s">
        <v>160</v>
      </c>
      <c r="JV7" s="9" t="s">
        <v>16</v>
      </c>
      <c r="JW7" s="9" t="s">
        <v>245</v>
      </c>
      <c r="JX7" s="9" t="s">
        <v>160</v>
      </c>
      <c r="JY7" s="9" t="s">
        <v>16</v>
      </c>
      <c r="JZ7" s="9" t="s">
        <v>245</v>
      </c>
      <c r="KA7" s="9" t="s">
        <v>160</v>
      </c>
      <c r="KB7" s="9" t="s">
        <v>16</v>
      </c>
      <c r="KC7" s="9" t="s">
        <v>245</v>
      </c>
      <c r="KD7" s="11" t="s">
        <v>160</v>
      </c>
      <c r="KE7" s="11" t="s">
        <v>16</v>
      </c>
      <c r="KF7" s="11" t="s">
        <v>245</v>
      </c>
      <c r="KG7" s="23" t="s">
        <v>160</v>
      </c>
      <c r="KH7" s="23" t="s">
        <v>16</v>
      </c>
      <c r="KI7" s="23" t="s">
        <v>245</v>
      </c>
      <c r="KJ7" s="23" t="s">
        <v>160</v>
      </c>
      <c r="KK7" s="23" t="s">
        <v>16</v>
      </c>
      <c r="KL7" s="23" t="s">
        <v>245</v>
      </c>
      <c r="KM7" s="23" t="s">
        <v>160</v>
      </c>
      <c r="KN7" s="9" t="s">
        <v>16</v>
      </c>
      <c r="KO7" s="9" t="s">
        <v>245</v>
      </c>
      <c r="KP7" s="9" t="s">
        <v>160</v>
      </c>
      <c r="KQ7" s="9" t="s">
        <v>16</v>
      </c>
      <c r="KR7" s="9" t="s">
        <v>245</v>
      </c>
      <c r="KS7" s="9" t="s">
        <v>160</v>
      </c>
      <c r="KT7" s="9" t="s">
        <v>16</v>
      </c>
      <c r="KU7" s="9" t="s">
        <v>245</v>
      </c>
      <c r="KV7" s="9" t="s">
        <v>160</v>
      </c>
      <c r="KW7" s="9" t="s">
        <v>16</v>
      </c>
      <c r="KX7" s="9" t="s">
        <v>245</v>
      </c>
      <c r="KY7" s="9" t="s">
        <v>160</v>
      </c>
      <c r="KZ7" s="9" t="s">
        <v>16</v>
      </c>
      <c r="LA7" s="9" t="s">
        <v>245</v>
      </c>
      <c r="LB7" s="9" t="s">
        <v>160</v>
      </c>
      <c r="LC7" s="9" t="s">
        <v>16</v>
      </c>
      <c r="LD7" s="9" t="s">
        <v>245</v>
      </c>
      <c r="LE7" s="9" t="s">
        <v>160</v>
      </c>
      <c r="LF7" s="9" t="s">
        <v>16</v>
      </c>
      <c r="LG7" s="9" t="s">
        <v>245</v>
      </c>
      <c r="LH7" s="9" t="s">
        <v>160</v>
      </c>
      <c r="LI7" s="9" t="s">
        <v>16</v>
      </c>
      <c r="LJ7" s="9" t="s">
        <v>245</v>
      </c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13"/>
      <c r="OM7" s="13"/>
      <c r="ON7" s="13"/>
      <c r="OO7" s="13"/>
      <c r="OP7" s="13"/>
      <c r="OQ7" s="13"/>
      <c r="OR7" s="14"/>
      <c r="OS7" s="14"/>
      <c r="OT7" s="14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</row>
    <row r="8" spans="1:711" x14ac:dyDescent="0.25">
      <c r="A8" s="5" t="s">
        <v>17</v>
      </c>
      <c r="B8" s="20">
        <f>E8+N8+IH8+KD8</f>
        <v>2271747581.73</v>
      </c>
      <c r="C8" s="20">
        <f>F8+O8+II8+KE8</f>
        <v>14115473.639999922</v>
      </c>
      <c r="D8" s="20">
        <f t="shared" ref="D8:D39" si="0">G8+P8+IJ8+KF8</f>
        <v>0</v>
      </c>
      <c r="E8" s="30">
        <f>H8+K8</f>
        <v>0</v>
      </c>
      <c r="F8" s="30">
        <f>I8+L8</f>
        <v>0</v>
      </c>
      <c r="G8" s="30">
        <f>J8+M8</f>
        <v>0</v>
      </c>
      <c r="H8" s="28"/>
      <c r="I8" s="16"/>
      <c r="J8" s="16"/>
      <c r="K8" s="16"/>
      <c r="L8" s="16"/>
      <c r="M8" s="28"/>
      <c r="N8" s="20">
        <f>Q8+T8+W8+Z8+AC8+AF8+AI8+AL8+AO8+AR8+AU8+AX8+BA8+BD8+BG8+BJ8+BM8+BP8+BS8+BV8+BY8+CB8+CE8+CH8+CK8+CN8+CQ8+CT8+CW8+CZ8+DC8+DF8+DI8+DL8+DO8+DR8+DU8+DX8+EA8+ED8+EG8+EJ8+EM8+EP8+ES8+EV8+EY8+FB8+FE8+FH8+FK8+FN8+FQ8+FT8+FW8+FZ8+GC8+GF8+GI8+GL8+GO8+GR8+GU8+GX8+HA8+HD8+HG8+HJ8+HM8+HP8+HS8+HV8+HY8+IB8+IE8</f>
        <v>2260747581.73</v>
      </c>
      <c r="O8" s="20">
        <f>R8+U8+X8+AA8+AD8+AG8+AJ8+AM8+AP8+AS8+AV8+AY8+BB8+BE8+BH8+BK8+BN8+BQ8+BT8+BW8+BZ8+CC8+CF8+CI8+CL8+CO8+CR8+CU8+CX8+DA8+DD8+DG8+DJ8+DM8+DP8+DS8+DV8+DY8+EB8+EE8+EH8+EK8+EN8+EQ8+ET8+EW8+EZ8+FC8+FF8+FI8+FL8+FO8+FR8+FU8+FX8+GA8+GD8+GG8+GJ8+GM8+GP8+GS8+GV8+GY8+HB8+HE8+HH8+HK8+HN8+HQ8+HT8+HW8+HZ8+IC8+IF8</f>
        <v>13933603.779999927</v>
      </c>
      <c r="P8" s="20">
        <f>S8+V8+Y8+AB8+AE8+AH8+AK8+AN8+AQ8+AT8+AW8+AZ8+BC8+BF8+BI8+BL8+BO8+BR8+BU8+BX8+CA8+CD8+CG8+CJ8+CM8+CP8+CS8+CV8+CY8+DB8+DE8+DH8+DK8+DN8+DQ8+DT8+DW8+DZ8+EC8+EF8+EI8+EL8+EO8+ER8+EU8+EX8+FA8+FD8+FG8+FJ8+FM8+FP8+FS8+FV8+FY8+GB8+GE8+GH8+GK8+GN8+GQ8+GT8+GW8+GZ8+HC8+HF8+HI8+HL8+HO8+HR8+HU8+HX8+IA8+ID8+IG8</f>
        <v>0</v>
      </c>
      <c r="Q8" s="28">
        <v>55371116.969999999</v>
      </c>
      <c r="R8" s="16"/>
      <c r="S8" s="16"/>
      <c r="T8" s="16">
        <v>0</v>
      </c>
      <c r="U8" s="16"/>
      <c r="V8" s="16"/>
      <c r="W8" s="16">
        <v>0</v>
      </c>
      <c r="X8" s="16"/>
      <c r="Y8" s="16"/>
      <c r="Z8" s="16">
        <v>0</v>
      </c>
      <c r="AA8" s="16"/>
      <c r="AB8" s="16"/>
      <c r="AC8" s="16">
        <v>10028710</v>
      </c>
      <c r="AD8" s="16"/>
      <c r="AE8" s="16"/>
      <c r="AF8" s="16">
        <v>1157600</v>
      </c>
      <c r="AG8" s="16"/>
      <c r="AH8" s="16"/>
      <c r="AI8" s="16"/>
      <c r="AJ8" s="16"/>
      <c r="AK8" s="16"/>
      <c r="AL8" s="16"/>
      <c r="AM8" s="16"/>
      <c r="AN8" s="16"/>
      <c r="AO8" s="16">
        <v>128866240</v>
      </c>
      <c r="AP8" s="16"/>
      <c r="AQ8" s="16"/>
      <c r="AR8" s="16">
        <v>22386022</v>
      </c>
      <c r="AS8" s="19"/>
      <c r="AT8" s="16"/>
      <c r="AU8" s="16">
        <v>0</v>
      </c>
      <c r="AV8" s="16"/>
      <c r="AW8" s="16"/>
      <c r="AX8" s="16">
        <v>314940471.79000002</v>
      </c>
      <c r="AY8" s="16"/>
      <c r="AZ8" s="16"/>
      <c r="BA8" s="16">
        <v>0</v>
      </c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>
        <v>7981320</v>
      </c>
      <c r="BN8" s="16"/>
      <c r="BO8" s="16"/>
      <c r="BP8" s="16">
        <v>0</v>
      </c>
      <c r="BQ8" s="16"/>
      <c r="BR8" s="16"/>
      <c r="BS8" s="16">
        <v>0</v>
      </c>
      <c r="BT8" s="16"/>
      <c r="BU8" s="16"/>
      <c r="BV8" s="16"/>
      <c r="BW8" s="16"/>
      <c r="BX8" s="16"/>
      <c r="BY8" s="16">
        <v>0</v>
      </c>
      <c r="BZ8" s="16"/>
      <c r="CA8" s="28"/>
      <c r="CB8" s="16">
        <v>173956314.06999999</v>
      </c>
      <c r="CC8" s="16"/>
      <c r="CD8" s="16"/>
      <c r="CE8" s="16">
        <v>13264848.48</v>
      </c>
      <c r="CF8" s="16"/>
      <c r="CG8" s="16"/>
      <c r="CH8" s="16"/>
      <c r="CI8" s="16"/>
      <c r="CJ8" s="16"/>
      <c r="CK8" s="16">
        <v>127540000</v>
      </c>
      <c r="CL8" s="16"/>
      <c r="CM8" s="16"/>
      <c r="CN8" s="16">
        <v>8780000</v>
      </c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>
        <v>225000000</v>
      </c>
      <c r="DA8" s="16"/>
      <c r="DB8" s="28"/>
      <c r="DC8" s="28">
        <v>25000000</v>
      </c>
      <c r="DD8" s="16"/>
      <c r="DE8" s="16"/>
      <c r="DF8" s="21">
        <v>0</v>
      </c>
      <c r="DG8" s="31"/>
      <c r="DH8" s="16"/>
      <c r="DI8" s="16">
        <v>9000000</v>
      </c>
      <c r="DJ8" s="32">
        <v>863108.63</v>
      </c>
      <c r="DK8" s="16"/>
      <c r="DL8" s="16">
        <v>4354366</v>
      </c>
      <c r="DM8" s="16"/>
      <c r="DN8" s="16"/>
      <c r="DO8" s="16">
        <v>67935913.969999999</v>
      </c>
      <c r="DP8" s="16">
        <v>1290018.2699999958</v>
      </c>
      <c r="DQ8" s="16"/>
      <c r="DR8" s="16">
        <v>8748064.5199999996</v>
      </c>
      <c r="DS8" s="16">
        <v>337204.29999999888</v>
      </c>
      <c r="DT8" s="16">
        <v>0</v>
      </c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>
        <v>0</v>
      </c>
      <c r="EH8" s="16"/>
      <c r="EI8" s="16"/>
      <c r="EJ8" s="16">
        <v>2331000</v>
      </c>
      <c r="EK8" s="16">
        <v>19.630000000121072</v>
      </c>
      <c r="EL8" s="16"/>
      <c r="EM8" s="16">
        <v>0</v>
      </c>
      <c r="EN8" s="16"/>
      <c r="EO8" s="16"/>
      <c r="EP8" s="16">
        <v>0</v>
      </c>
      <c r="EQ8" s="16"/>
      <c r="ER8" s="16"/>
      <c r="ES8" s="16"/>
      <c r="ET8" s="16"/>
      <c r="EU8" s="16"/>
      <c r="EV8" s="16">
        <v>325583030.30000001</v>
      </c>
      <c r="EW8" s="16"/>
      <c r="EX8" s="16"/>
      <c r="EY8" s="16">
        <v>10000000</v>
      </c>
      <c r="EZ8" s="16">
        <v>3073992.099999994</v>
      </c>
      <c r="FA8" s="28">
        <v>0</v>
      </c>
      <c r="FB8" s="16">
        <v>0</v>
      </c>
      <c r="FC8" s="16"/>
      <c r="FD8" s="16"/>
      <c r="FE8" s="16">
        <v>3027312</v>
      </c>
      <c r="FF8" s="33">
        <v>438601.7</v>
      </c>
      <c r="FG8" s="16">
        <v>0</v>
      </c>
      <c r="FH8" s="16">
        <v>176556775.72</v>
      </c>
      <c r="FI8" s="16"/>
      <c r="FJ8" s="16"/>
      <c r="FK8" s="16">
        <v>100954408.59999999</v>
      </c>
      <c r="FL8" s="32">
        <v>703328.96999996901</v>
      </c>
      <c r="FM8" s="28"/>
      <c r="FN8" s="28">
        <v>25000000</v>
      </c>
      <c r="FO8" s="32"/>
      <c r="FP8" s="28"/>
      <c r="FQ8" s="28">
        <v>10000000</v>
      </c>
      <c r="FR8" s="16"/>
      <c r="FS8" s="28"/>
      <c r="FT8" s="28">
        <v>0</v>
      </c>
      <c r="FU8" s="16"/>
      <c r="FV8" s="16"/>
      <c r="FW8" s="16">
        <v>212599400</v>
      </c>
      <c r="FX8" s="16">
        <v>3936178.6599999666</v>
      </c>
      <c r="FY8" s="16"/>
      <c r="FZ8" s="16"/>
      <c r="GA8" s="16"/>
      <c r="GB8" s="16"/>
      <c r="GC8" s="16"/>
      <c r="GD8" s="16"/>
      <c r="GE8" s="16"/>
      <c r="GF8" s="16">
        <v>0</v>
      </c>
      <c r="GG8" s="16"/>
      <c r="GH8" s="16"/>
      <c r="GI8" s="16">
        <v>20500000</v>
      </c>
      <c r="GJ8" s="16"/>
      <c r="GK8" s="16"/>
      <c r="GL8" s="16">
        <v>798817</v>
      </c>
      <c r="GM8" s="16"/>
      <c r="GN8" s="16"/>
      <c r="GO8" s="16">
        <v>23229490</v>
      </c>
      <c r="GP8" s="16"/>
      <c r="GQ8" s="28"/>
      <c r="GR8" s="28">
        <v>7965053</v>
      </c>
      <c r="GS8" s="16"/>
      <c r="GT8" s="16"/>
      <c r="GU8" s="16">
        <v>537635</v>
      </c>
      <c r="GV8" s="16"/>
      <c r="GW8" s="16"/>
      <c r="GX8" s="16">
        <v>376344</v>
      </c>
      <c r="GY8" s="16"/>
      <c r="GZ8" s="16"/>
      <c r="HA8" s="16"/>
      <c r="HB8" s="16"/>
      <c r="HC8" s="16"/>
      <c r="HD8" s="16">
        <v>43668081</v>
      </c>
      <c r="HE8" s="16"/>
      <c r="HF8" s="16"/>
      <c r="HG8" s="16">
        <v>93309247.310000002</v>
      </c>
      <c r="HH8" s="16"/>
      <c r="HI8" s="16"/>
      <c r="HJ8" s="16">
        <v>0</v>
      </c>
      <c r="HK8" s="28">
        <v>3291151.5200000033</v>
      </c>
      <c r="HL8" s="28">
        <v>0</v>
      </c>
      <c r="HM8" s="16"/>
      <c r="HN8" s="16"/>
      <c r="HO8" s="16"/>
      <c r="HP8" s="16"/>
      <c r="HQ8" s="16"/>
      <c r="HR8" s="16"/>
      <c r="HS8" s="16"/>
      <c r="HT8" s="28"/>
      <c r="HU8" s="28"/>
      <c r="HV8" s="16"/>
      <c r="HW8" s="16"/>
      <c r="HX8" s="28"/>
      <c r="HY8" s="28"/>
      <c r="HZ8" s="16"/>
      <c r="IA8" s="16"/>
      <c r="IB8" s="16"/>
      <c r="IC8" s="16"/>
      <c r="ID8" s="16"/>
      <c r="IE8" s="16"/>
      <c r="IF8" s="16"/>
      <c r="IG8" s="16"/>
      <c r="IH8" s="20">
        <f>IK8+IN8+IQ8+IT8+IW8+IZ8+JC8+JF8+JI8+JL8+JO8+JR8+JU8+JX8+KA8</f>
        <v>0</v>
      </c>
      <c r="II8" s="20">
        <f>IL8+IO8+IR8+IU8+IX8+JA8+JD8+JG8+JJ8+JM8+JP8+JS8+JV8+JY8+KB8</f>
        <v>0</v>
      </c>
      <c r="IJ8" s="20">
        <f>IM8+IP8+IS8+IV8+IY8+JB8+JE8+JH8+JK8+JN8+JQ8+JT8+JW8+JZ8+KC8</f>
        <v>0</v>
      </c>
      <c r="IK8" s="28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28"/>
      <c r="KC8" s="28"/>
      <c r="KD8" s="20">
        <f>KG8+KJ8+KM8+KP8+KS8+KV8+KY8+LB8+LE8+LH8</f>
        <v>11000000</v>
      </c>
      <c r="KE8" s="20">
        <f>KH8+KK8+KN8+KQ8+KT8+KW8+KZ8+LC8+LF8+LI8</f>
        <v>181869.85999999524</v>
      </c>
      <c r="KF8" s="20">
        <f>KI8+KL8+KO8+KR8+KU8+KX8+LA8+LD8+LG8+LJ8</f>
        <v>0</v>
      </c>
      <c r="KG8" s="28">
        <v>0</v>
      </c>
      <c r="KH8" s="28"/>
      <c r="KI8" s="28"/>
      <c r="KJ8" s="28">
        <v>0</v>
      </c>
      <c r="KK8" s="28"/>
      <c r="KL8" s="28"/>
      <c r="KM8" s="28">
        <v>0</v>
      </c>
      <c r="KN8" s="28"/>
      <c r="KO8" s="28"/>
      <c r="KP8" s="16">
        <v>0</v>
      </c>
      <c r="KQ8" s="28">
        <v>181825.62999999523</v>
      </c>
      <c r="KR8" s="28">
        <v>0</v>
      </c>
      <c r="KS8" s="28"/>
      <c r="KT8" s="16"/>
      <c r="KU8" s="16"/>
      <c r="KV8" s="16">
        <v>0</v>
      </c>
      <c r="KW8" s="16"/>
      <c r="KX8" s="16"/>
      <c r="KY8" s="16">
        <v>1000000</v>
      </c>
      <c r="KZ8" s="16"/>
      <c r="LA8" s="16"/>
      <c r="LB8" s="16">
        <v>10000000</v>
      </c>
      <c r="LC8" s="16"/>
      <c r="LD8" s="16"/>
      <c r="LE8" s="16">
        <v>0</v>
      </c>
      <c r="LF8" s="10"/>
      <c r="LG8" s="10"/>
      <c r="LH8" s="10">
        <v>0</v>
      </c>
      <c r="LI8" s="10">
        <v>44.23</v>
      </c>
      <c r="LJ8" s="10">
        <v>0</v>
      </c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4"/>
      <c r="OS8" s="14"/>
      <c r="OT8" s="14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</row>
    <row r="9" spans="1:711" x14ac:dyDescent="0.25">
      <c r="A9" s="4" t="s">
        <v>18</v>
      </c>
      <c r="B9" s="20">
        <f t="shared" ref="B9:B72" si="1">E9+N9+IH9+KD9</f>
        <v>398872103.35000002</v>
      </c>
      <c r="C9" s="20">
        <f t="shared" ref="C9:C39" si="2">F9+O9+II9+KE9</f>
        <v>634423585.21999991</v>
      </c>
      <c r="D9" s="20">
        <f t="shared" si="0"/>
        <v>615679282.74000001</v>
      </c>
      <c r="E9" s="30">
        <f t="shared" ref="E9:E72" si="3">H9+K9</f>
        <v>167195940</v>
      </c>
      <c r="F9" s="30">
        <f t="shared" ref="F9:F39" si="4">I9+L9</f>
        <v>171346640</v>
      </c>
      <c r="G9" s="30">
        <f t="shared" ref="G9:G39" si="5">J9+M9</f>
        <v>171346640</v>
      </c>
      <c r="H9" s="28">
        <v>136156200</v>
      </c>
      <c r="I9" s="28">
        <v>136156200</v>
      </c>
      <c r="J9" s="28">
        <v>136156200</v>
      </c>
      <c r="K9" s="28">
        <v>31039740</v>
      </c>
      <c r="L9" s="28">
        <v>35190440</v>
      </c>
      <c r="M9" s="28">
        <v>35190440</v>
      </c>
      <c r="N9" s="20">
        <f t="shared" ref="N9:N72" si="6">Q9+T9+W9+Z9+AC9+AF9+AI9+AL9+AO9+AR9+AU9+AX9+BA9+BD9+BG9+BJ9+BM9+BP9+BS9+BV9+BY9+CB9+CE9+CH9+CK9+CN9+CQ9+CT9+CW9+CZ9+DC9+DF9+DI9+DL9+DO9+DR9+DU9+DX9+EA9+ED9+EG9+EJ9+EM9+EP9+ES9+EV9+EY9+FB9+FE9+FH9+FK9+FN9+FQ9+FT9+FW9+FZ9+GC9+GF9+GI9+GL9+GO9+GR9+GU9+GX9+HA9+HD9+HG9+HJ9+HM9+HP9+HS9+HV9+HY9+IB9+IE9</f>
        <v>40741513.68</v>
      </c>
      <c r="O9" s="20">
        <f t="shared" ref="O9:O72" si="7">R9+U9+X9+AA9+AD9+AG9+AJ9+AM9+AP9+AS9+AV9+AY9+BB9+BE9+BH9+BK9+BN9+BQ9+BT9+BW9+BZ9+CC9+CF9+CI9+CL9+CO9+CR9+CU9+CX9+DA9+DD9+DG9+DJ9+DM9+DP9+DS9+DV9+DY9+EB9+EE9+EH9+EK9+EN9+EQ9+ET9+EW9+EZ9+FC9+FF9+FI9+FL9+FO9+FR9+FU9+FX9+GA9+GD9+GG9+GJ9+GM9+GP9+GS9+GV9+GY9+HB9+HE9+HH9+HK9+HN9+HQ9+HT9+HW9+HZ9+IC9+IF9</f>
        <v>168131027.18000001</v>
      </c>
      <c r="P9" s="20">
        <f t="shared" ref="P9:P72" si="8">S9+V9+Y9+AB9+AE9+AH9+AK9+AN9+AQ9+AT9+AW9+AZ9+BC9+BF9+BI9+BL9+BO9+BR9+BU9+BX9+CA9+CD9+CG9+CJ9+CM9+CP9+CS9+CV9+CY9+DB9+DE9+DH9+DK9+DN9+DQ9+DT9+DW9+DZ9+EC9+EF9+EI9+EL9+EO9+ER9+EU9+EX9+FA9+FD9+FG9+FJ9+FM9+FP9+FS9+FV9+FY9+GB9+GE9+GH9+GK9+GN9+GQ9+GT9+GW9+GZ9+HC9+HF9+HI9+HL9+HO9+HR9+HU9+HX9+IA9+ID9+IG9</f>
        <v>165044594.23000002</v>
      </c>
      <c r="Q9" s="28"/>
      <c r="R9" s="16"/>
      <c r="S9" s="16"/>
      <c r="T9" s="16"/>
      <c r="U9" s="28">
        <v>9000000</v>
      </c>
      <c r="V9" s="28">
        <v>8999997.4000000004</v>
      </c>
      <c r="W9" s="28"/>
      <c r="X9" s="16"/>
      <c r="Y9" s="16"/>
      <c r="Z9" s="16"/>
      <c r="AA9" s="16">
        <v>863001.19</v>
      </c>
      <c r="AB9" s="16">
        <v>863001.19</v>
      </c>
      <c r="AC9" s="16"/>
      <c r="AD9" s="16"/>
      <c r="AE9" s="16"/>
      <c r="AF9" s="16"/>
      <c r="AG9" s="16">
        <v>35618.46</v>
      </c>
      <c r="AH9" s="16">
        <v>34563.769999999997</v>
      </c>
      <c r="AI9" s="16">
        <v>2234117.36</v>
      </c>
      <c r="AJ9" s="16">
        <v>2234117.36</v>
      </c>
      <c r="AK9" s="28">
        <v>1858673.43</v>
      </c>
      <c r="AL9" s="28"/>
      <c r="AM9" s="16"/>
      <c r="AN9" s="16"/>
      <c r="AO9" s="16"/>
      <c r="AP9" s="16"/>
      <c r="AQ9" s="16"/>
      <c r="AR9" s="16"/>
      <c r="AS9" s="19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>
        <v>1484733.6</v>
      </c>
      <c r="BE9" s="28">
        <v>1889875.54</v>
      </c>
      <c r="BF9" s="28">
        <v>1889875.54</v>
      </c>
      <c r="BG9" s="28">
        <v>6039268</v>
      </c>
      <c r="BH9" s="16">
        <v>7305337</v>
      </c>
      <c r="BI9" s="16">
        <v>7305337</v>
      </c>
      <c r="BJ9" s="16">
        <v>2655334.4700000002</v>
      </c>
      <c r="BK9" s="16">
        <v>3479279.97</v>
      </c>
      <c r="BL9" s="28">
        <v>3479279.97</v>
      </c>
      <c r="BM9" s="28"/>
      <c r="BN9" s="16">
        <v>8661169.0399999991</v>
      </c>
      <c r="BO9" s="16">
        <v>8661169</v>
      </c>
      <c r="BP9" s="16"/>
      <c r="BQ9" s="16">
        <v>18667375</v>
      </c>
      <c r="BR9" s="16">
        <v>18667375</v>
      </c>
      <c r="BS9" s="16"/>
      <c r="BT9" s="16"/>
      <c r="BU9" s="16"/>
      <c r="BV9" s="16">
        <v>4522394.25</v>
      </c>
      <c r="BW9" s="16">
        <v>1806035.5</v>
      </c>
      <c r="BX9" s="16">
        <v>1806035.5</v>
      </c>
      <c r="BY9" s="16"/>
      <c r="BZ9" s="16">
        <v>6667520.1200000001</v>
      </c>
      <c r="CA9" s="28">
        <v>5592835.1699999999</v>
      </c>
      <c r="CB9" s="16"/>
      <c r="CC9" s="16">
        <v>9036691.6400000006</v>
      </c>
      <c r="CD9" s="16">
        <v>7473909.3399999999</v>
      </c>
      <c r="CE9" s="16"/>
      <c r="CF9" s="16"/>
      <c r="CG9" s="16"/>
      <c r="CH9" s="16">
        <v>838530</v>
      </c>
      <c r="CI9" s="16">
        <v>838299</v>
      </c>
      <c r="CJ9" s="28">
        <v>838299</v>
      </c>
      <c r="CK9" s="28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>
        <v>1325847</v>
      </c>
      <c r="CX9" s="16">
        <v>1325847</v>
      </c>
      <c r="CY9" s="16">
        <v>1325847</v>
      </c>
      <c r="CZ9" s="16"/>
      <c r="DA9" s="16">
        <v>9253336.9900000002</v>
      </c>
      <c r="DB9" s="28">
        <v>9250886.8300000001</v>
      </c>
      <c r="DC9" s="28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28"/>
      <c r="DT9" s="28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>
        <v>42625661.57</v>
      </c>
      <c r="EX9" s="16">
        <v>42625661.57</v>
      </c>
      <c r="EY9" s="16"/>
      <c r="EZ9" s="16">
        <v>3691209.25</v>
      </c>
      <c r="FA9" s="28">
        <v>3691209.25</v>
      </c>
      <c r="FB9" s="28"/>
      <c r="FC9" s="16"/>
      <c r="FD9" s="16"/>
      <c r="FE9" s="16"/>
      <c r="FF9" s="16"/>
      <c r="FG9" s="16"/>
      <c r="FH9" s="16"/>
      <c r="FI9" s="16"/>
      <c r="FJ9" s="16"/>
      <c r="FK9" s="16"/>
      <c r="FL9" s="34">
        <v>7549363.5499999998</v>
      </c>
      <c r="FM9" s="28">
        <v>7479349.2699999996</v>
      </c>
      <c r="FN9" s="28"/>
      <c r="FO9" s="16"/>
      <c r="FP9" s="28"/>
      <c r="FQ9" s="28"/>
      <c r="FR9" s="16"/>
      <c r="FS9" s="28"/>
      <c r="FT9" s="28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>
        <v>11200000</v>
      </c>
      <c r="GQ9" s="28">
        <v>11200000</v>
      </c>
      <c r="GR9" s="28"/>
      <c r="GS9" s="28"/>
      <c r="GT9" s="28"/>
      <c r="GU9" s="16"/>
      <c r="GV9" s="16"/>
      <c r="GW9" s="16"/>
      <c r="GX9" s="16"/>
      <c r="GY9" s="16"/>
      <c r="GZ9" s="16"/>
      <c r="HA9" s="16">
        <v>12941289</v>
      </c>
      <c r="HB9" s="16">
        <v>12941289</v>
      </c>
      <c r="HC9" s="35">
        <v>12941289</v>
      </c>
      <c r="HD9" s="35"/>
      <c r="HE9" s="16"/>
      <c r="HF9" s="16"/>
      <c r="HG9" s="16"/>
      <c r="HH9" s="16"/>
      <c r="HI9" s="16"/>
      <c r="HJ9" s="16"/>
      <c r="HK9" s="28"/>
      <c r="HL9" s="28"/>
      <c r="HM9" s="16">
        <v>350000</v>
      </c>
      <c r="HN9" s="28">
        <v>1710000</v>
      </c>
      <c r="HO9" s="28">
        <v>1710000</v>
      </c>
      <c r="HP9" s="28"/>
      <c r="HQ9" s="16"/>
      <c r="HR9" s="16"/>
      <c r="HS9" s="16">
        <v>8000000</v>
      </c>
      <c r="HT9" s="51">
        <v>7000000</v>
      </c>
      <c r="HU9" s="28">
        <v>7000000</v>
      </c>
      <c r="HV9" s="28">
        <v>150000</v>
      </c>
      <c r="HW9" s="34">
        <v>150000</v>
      </c>
      <c r="HX9" s="28">
        <v>150000</v>
      </c>
      <c r="HY9" s="28"/>
      <c r="HZ9" s="16"/>
      <c r="IA9" s="16"/>
      <c r="IB9" s="16"/>
      <c r="IC9" s="16"/>
      <c r="ID9" s="16"/>
      <c r="IE9" s="37">
        <v>200000</v>
      </c>
      <c r="IF9" s="37">
        <v>200000</v>
      </c>
      <c r="IG9" s="16">
        <v>200000</v>
      </c>
      <c r="IH9" s="20">
        <f t="shared" ref="IH9:IH72" si="9">IK9+IN9+IQ9+IT9+IW9+IZ9+JC9+JF9+JI9+JL9+JO9+JR9+JU9+JX9+KA9</f>
        <v>190934649.67000002</v>
      </c>
      <c r="II9" s="20">
        <f t="shared" ref="II9:II72" si="10">IL9+IO9+IR9+IU9+IX9+JA9+JD9+JG9+JJ9+JM9+JP9+JS9+JV9+JY9+KB9</f>
        <v>185556823.86999997</v>
      </c>
      <c r="IJ9" s="20">
        <f t="shared" ref="IJ9:IJ72" si="11">IM9+IP9+IS9+IV9+IY9+JB9+JE9+JH9+JK9+JN9+JQ9+JT9+JW9+JZ9+KC9</f>
        <v>185503149.67999998</v>
      </c>
      <c r="IK9" s="28">
        <v>90802852</v>
      </c>
      <c r="IL9" s="16">
        <v>86448971</v>
      </c>
      <c r="IM9" s="28">
        <v>86448971</v>
      </c>
      <c r="IN9" s="28"/>
      <c r="IO9" s="16"/>
      <c r="IP9" s="16"/>
      <c r="IQ9" s="16">
        <v>90145933</v>
      </c>
      <c r="IR9" s="16">
        <v>89686585.5</v>
      </c>
      <c r="IS9" s="28">
        <v>89686585.5</v>
      </c>
      <c r="IT9" s="28"/>
      <c r="IU9" s="16"/>
      <c r="IV9" s="16"/>
      <c r="IW9" s="16"/>
      <c r="IX9" s="16"/>
      <c r="IY9" s="16"/>
      <c r="IZ9" s="16">
        <v>3687808</v>
      </c>
      <c r="JA9" s="16">
        <v>3687808</v>
      </c>
      <c r="JB9" s="16">
        <v>3687808</v>
      </c>
      <c r="JC9" s="16">
        <v>2003086.36</v>
      </c>
      <c r="JD9" s="16">
        <v>1413662.32</v>
      </c>
      <c r="JE9" s="16">
        <v>1413662.32</v>
      </c>
      <c r="JF9" s="16">
        <v>3220371</v>
      </c>
      <c r="JG9" s="16">
        <v>3220371</v>
      </c>
      <c r="JH9" s="28">
        <v>3166698.2</v>
      </c>
      <c r="JI9" s="16">
        <v>76230</v>
      </c>
      <c r="JJ9" s="16">
        <v>76230</v>
      </c>
      <c r="JK9" s="28">
        <v>76230</v>
      </c>
      <c r="JL9" s="16">
        <v>16897</v>
      </c>
      <c r="JM9" s="16">
        <v>16897</v>
      </c>
      <c r="JN9" s="16">
        <v>16897</v>
      </c>
      <c r="JO9" s="16">
        <v>900166.66</v>
      </c>
      <c r="JP9" s="16">
        <v>900166.66</v>
      </c>
      <c r="JQ9" s="16">
        <v>900166.66</v>
      </c>
      <c r="JR9" s="16">
        <v>75451.649999999994</v>
      </c>
      <c r="JS9" s="28">
        <v>100278.39</v>
      </c>
      <c r="JT9" s="28">
        <v>100277</v>
      </c>
      <c r="JU9" s="16"/>
      <c r="JV9" s="16"/>
      <c r="JW9" s="16"/>
      <c r="JX9" s="16"/>
      <c r="JY9" s="16"/>
      <c r="JZ9" s="16"/>
      <c r="KA9" s="16">
        <v>5854</v>
      </c>
      <c r="KB9" s="28">
        <v>5854</v>
      </c>
      <c r="KC9" s="28">
        <v>5854</v>
      </c>
      <c r="KD9" s="20">
        <f t="shared" ref="KD9:KD72" si="12">KG9+KJ9+KM9+KP9+KS9+KV9+KY9+LB9+LE9+LH9</f>
        <v>0</v>
      </c>
      <c r="KE9" s="20">
        <f t="shared" ref="KE9:KE72" si="13">KH9+KK9+KN9+KQ9+KT9+KW9+KZ9+LC9+LF9+LI9</f>
        <v>109389094.17</v>
      </c>
      <c r="KF9" s="20">
        <f t="shared" ref="KF9:KF72" si="14">KI9+KL9+KO9+KR9+KU9+KX9+LA9+LD9+LG9+LJ9</f>
        <v>93784898.829999998</v>
      </c>
      <c r="KG9" s="28"/>
      <c r="KH9" s="28">
        <v>3489360</v>
      </c>
      <c r="KI9" s="28">
        <v>3344368.94</v>
      </c>
      <c r="KJ9" s="28"/>
      <c r="KK9" s="28"/>
      <c r="KL9" s="28"/>
      <c r="KM9" s="28"/>
      <c r="KN9" s="28">
        <v>376000</v>
      </c>
      <c r="KO9" s="28">
        <v>376000</v>
      </c>
      <c r="KP9" s="28"/>
      <c r="KQ9" s="28">
        <v>35523734.170000002</v>
      </c>
      <c r="KR9" s="28">
        <v>20064529.890000001</v>
      </c>
      <c r="KS9" s="28"/>
      <c r="KT9" s="16"/>
      <c r="KU9" s="16"/>
      <c r="KV9" s="16"/>
      <c r="KW9" s="16">
        <v>70000000</v>
      </c>
      <c r="KX9" s="16">
        <v>70000000</v>
      </c>
      <c r="KY9" s="16"/>
      <c r="KZ9" s="16"/>
      <c r="LA9" s="16"/>
      <c r="LB9" s="16"/>
      <c r="LC9" s="16"/>
      <c r="LD9" s="16"/>
      <c r="LE9" s="16"/>
      <c r="LF9" s="10"/>
      <c r="LG9" s="10"/>
      <c r="LH9" s="10"/>
      <c r="LI9" s="10"/>
      <c r="LJ9" s="10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4"/>
      <c r="OS9" s="14"/>
      <c r="OT9" s="14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</row>
    <row r="10" spans="1:711" x14ac:dyDescent="0.25">
      <c r="A10" s="6" t="s">
        <v>19</v>
      </c>
      <c r="B10" s="20">
        <f t="shared" si="1"/>
        <v>4062052984.3200002</v>
      </c>
      <c r="C10" s="20">
        <f t="shared" si="2"/>
        <v>5255483820.8000002</v>
      </c>
      <c r="D10" s="20">
        <f t="shared" si="0"/>
        <v>4889198381.71</v>
      </c>
      <c r="E10" s="30">
        <f t="shared" si="3"/>
        <v>575939240</v>
      </c>
      <c r="F10" s="30">
        <f t="shared" si="4"/>
        <v>681953076</v>
      </c>
      <c r="G10" s="30">
        <f t="shared" si="5"/>
        <v>681953076</v>
      </c>
      <c r="H10" s="28">
        <v>391813600</v>
      </c>
      <c r="I10" s="28">
        <v>391813600</v>
      </c>
      <c r="J10" s="28">
        <v>391813600</v>
      </c>
      <c r="K10" s="28">
        <v>184125640</v>
      </c>
      <c r="L10" s="28">
        <v>290139476</v>
      </c>
      <c r="M10" s="28">
        <v>290139476</v>
      </c>
      <c r="N10" s="20">
        <f t="shared" si="6"/>
        <v>475908356.97999996</v>
      </c>
      <c r="O10" s="20">
        <f t="shared" si="7"/>
        <v>1523457842.7000003</v>
      </c>
      <c r="P10" s="20">
        <f t="shared" si="8"/>
        <v>1162063138.8299999</v>
      </c>
      <c r="Q10" s="28"/>
      <c r="R10" s="16"/>
      <c r="S10" s="16"/>
      <c r="T10" s="16"/>
      <c r="U10" s="28">
        <v>60000000</v>
      </c>
      <c r="V10" s="38">
        <v>60000000</v>
      </c>
      <c r="W10" s="38"/>
      <c r="X10" s="16">
        <v>73000000</v>
      </c>
      <c r="Y10" s="16">
        <v>73000000</v>
      </c>
      <c r="Z10" s="16"/>
      <c r="AA10" s="16">
        <v>10003635.890000001</v>
      </c>
      <c r="AB10" s="16">
        <v>10003635.890000001</v>
      </c>
      <c r="AC10" s="16"/>
      <c r="AD10" s="16"/>
      <c r="AE10" s="16"/>
      <c r="AF10" s="16"/>
      <c r="AG10" s="16">
        <v>213710.76</v>
      </c>
      <c r="AH10" s="16">
        <v>213710.76</v>
      </c>
      <c r="AI10" s="16"/>
      <c r="AJ10" s="16"/>
      <c r="AK10" s="28"/>
      <c r="AL10" s="16">
        <v>327353540</v>
      </c>
      <c r="AM10" s="16">
        <v>327353540</v>
      </c>
      <c r="AN10" s="16">
        <v>60582710.600000001</v>
      </c>
      <c r="AO10" s="16"/>
      <c r="AP10" s="16"/>
      <c r="AQ10" s="16"/>
      <c r="AR10" s="16"/>
      <c r="AS10" s="19"/>
      <c r="AT10" s="16"/>
      <c r="AU10" s="16"/>
      <c r="AV10" s="16"/>
      <c r="AW10" s="16"/>
      <c r="AX10" s="16"/>
      <c r="AY10" s="16">
        <v>200282845.06</v>
      </c>
      <c r="AZ10" s="16">
        <v>159403026.78999999</v>
      </c>
      <c r="BA10" s="16"/>
      <c r="BB10" s="16"/>
      <c r="BC10" s="16"/>
      <c r="BD10" s="16">
        <v>16909219.780000001</v>
      </c>
      <c r="BE10" s="28">
        <v>24718330.760000002</v>
      </c>
      <c r="BF10" s="28">
        <v>24718330.760000002</v>
      </c>
      <c r="BG10" s="28">
        <v>15460807</v>
      </c>
      <c r="BH10" s="16">
        <v>21935842</v>
      </c>
      <c r="BI10" s="16">
        <v>21935842</v>
      </c>
      <c r="BJ10" s="16">
        <v>2898166.8</v>
      </c>
      <c r="BK10" s="16">
        <v>4430095.0999999996</v>
      </c>
      <c r="BL10" s="28">
        <v>4430095.0999999996</v>
      </c>
      <c r="BM10" s="28"/>
      <c r="BN10" s="16"/>
      <c r="BO10" s="16"/>
      <c r="BP10" s="16"/>
      <c r="BQ10" s="16"/>
      <c r="BR10" s="16"/>
      <c r="BS10" s="16"/>
      <c r="BT10" s="16"/>
      <c r="BU10" s="16"/>
      <c r="BV10" s="16">
        <v>32860121.399999999</v>
      </c>
      <c r="BW10" s="16">
        <v>3692611.99</v>
      </c>
      <c r="BX10" s="16">
        <v>3692611.99</v>
      </c>
      <c r="BY10" s="16"/>
      <c r="BZ10" s="16">
        <v>78174010.609999999</v>
      </c>
      <c r="CA10" s="28">
        <v>78173991.890000001</v>
      </c>
      <c r="CB10" s="16"/>
      <c r="CC10" s="16">
        <v>101662780.95</v>
      </c>
      <c r="CD10" s="16">
        <v>100608769.58</v>
      </c>
      <c r="CE10" s="16"/>
      <c r="CF10" s="16">
        <v>13264848.48</v>
      </c>
      <c r="CG10" s="16">
        <v>12720146.67</v>
      </c>
      <c r="CH10" s="16">
        <v>8309070</v>
      </c>
      <c r="CI10" s="16">
        <v>5696844.3700000001</v>
      </c>
      <c r="CJ10" s="28">
        <v>5696844.3700000001</v>
      </c>
      <c r="CK10" s="28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>
        <v>16752250</v>
      </c>
      <c r="CX10" s="16">
        <v>16752250</v>
      </c>
      <c r="CY10" s="16">
        <v>16752250</v>
      </c>
      <c r="CZ10" s="16"/>
      <c r="DA10" s="16">
        <v>75478544.159999996</v>
      </c>
      <c r="DB10" s="28">
        <v>64016312.549999997</v>
      </c>
      <c r="DC10" s="28"/>
      <c r="DD10" s="16">
        <v>25000000</v>
      </c>
      <c r="DE10" s="16">
        <v>25000000</v>
      </c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28"/>
      <c r="DT10" s="28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>
        <v>25252525.260000002</v>
      </c>
      <c r="ER10" s="16">
        <v>14240500.75</v>
      </c>
      <c r="ES10" s="16"/>
      <c r="ET10" s="16"/>
      <c r="EU10" s="16"/>
      <c r="EV10" s="16"/>
      <c r="EW10" s="34">
        <v>40000000</v>
      </c>
      <c r="EX10" s="16">
        <v>40000000</v>
      </c>
      <c r="EY10" s="16"/>
      <c r="EZ10" s="16">
        <v>9974015.6600000001</v>
      </c>
      <c r="FA10" s="28">
        <v>9100966.5</v>
      </c>
      <c r="FB10" s="28"/>
      <c r="FC10" s="16">
        <v>70000000</v>
      </c>
      <c r="FD10" s="16">
        <v>70000000</v>
      </c>
      <c r="FE10" s="16"/>
      <c r="FF10" s="16"/>
      <c r="FG10" s="16"/>
      <c r="FH10" s="16"/>
      <c r="FI10" s="16"/>
      <c r="FJ10" s="16"/>
      <c r="FK10" s="16"/>
      <c r="FL10" s="34">
        <v>36453976.950000003</v>
      </c>
      <c r="FM10" s="28">
        <v>35815374</v>
      </c>
      <c r="FN10" s="28"/>
      <c r="FO10" s="34">
        <v>14613789.960000001</v>
      </c>
      <c r="FP10" s="28">
        <v>13743921.51</v>
      </c>
      <c r="FQ10" s="28"/>
      <c r="FR10" s="16">
        <v>3766607.5</v>
      </c>
      <c r="FS10" s="28">
        <v>3766607.5</v>
      </c>
      <c r="FT10" s="28"/>
      <c r="FU10" s="16"/>
      <c r="FV10" s="16"/>
      <c r="FW10" s="16"/>
      <c r="FX10" s="16">
        <v>208663226.03999999</v>
      </c>
      <c r="FY10" s="16">
        <v>185642205.24000001</v>
      </c>
      <c r="FZ10" s="16"/>
      <c r="GA10" s="34">
        <v>11056943.68</v>
      </c>
      <c r="GB10" s="28">
        <v>8527213.0299999993</v>
      </c>
      <c r="GC10" s="28"/>
      <c r="GD10" s="34">
        <v>111685.52</v>
      </c>
      <c r="GE10" s="28">
        <v>86133.45</v>
      </c>
      <c r="GF10" s="28"/>
      <c r="GG10" s="28"/>
      <c r="GH10" s="28"/>
      <c r="GI10" s="28"/>
      <c r="GJ10" s="16"/>
      <c r="GK10" s="16"/>
      <c r="GL10" s="16"/>
      <c r="GM10" s="16"/>
      <c r="GN10" s="16"/>
      <c r="GO10" s="16"/>
      <c r="GP10" s="16"/>
      <c r="GQ10" s="28"/>
      <c r="GR10" s="28"/>
      <c r="GS10" s="28"/>
      <c r="GT10" s="28"/>
      <c r="GU10" s="16"/>
      <c r="GV10" s="16"/>
      <c r="GW10" s="28"/>
      <c r="GX10" s="16"/>
      <c r="GY10" s="28"/>
      <c r="GZ10" s="28"/>
      <c r="HA10" s="16">
        <v>32215182</v>
      </c>
      <c r="HB10" s="16">
        <v>32215182</v>
      </c>
      <c r="HC10" s="28">
        <v>32215182</v>
      </c>
      <c r="HD10" s="28"/>
      <c r="HE10" s="16"/>
      <c r="HF10" s="16"/>
      <c r="HG10" s="16"/>
      <c r="HH10" s="16"/>
      <c r="HI10" s="16"/>
      <c r="HJ10" s="16"/>
      <c r="HK10" s="28"/>
      <c r="HL10" s="28"/>
      <c r="HM10" s="16">
        <v>14870000</v>
      </c>
      <c r="HN10" s="28">
        <v>20600000</v>
      </c>
      <c r="HO10" s="28">
        <v>20600000</v>
      </c>
      <c r="HP10" s="28">
        <v>1196000</v>
      </c>
      <c r="HQ10" s="16">
        <v>2046000</v>
      </c>
      <c r="HR10" s="28">
        <v>2045653.5</v>
      </c>
      <c r="HS10" s="16">
        <v>604000</v>
      </c>
      <c r="HT10" s="51">
        <v>1304000</v>
      </c>
      <c r="HU10" s="28">
        <v>1304000</v>
      </c>
      <c r="HV10" s="28">
        <v>5680000</v>
      </c>
      <c r="HW10" s="34">
        <v>5590000</v>
      </c>
      <c r="HX10" s="28">
        <v>3877870.25</v>
      </c>
      <c r="HY10" s="28"/>
      <c r="HZ10" s="16"/>
      <c r="IA10" s="16"/>
      <c r="IB10" s="16">
        <v>800000</v>
      </c>
      <c r="IC10" s="36">
        <v>150000</v>
      </c>
      <c r="ID10" s="16">
        <v>149232.15</v>
      </c>
      <c r="IE10" s="16"/>
      <c r="IF10" s="16"/>
      <c r="IG10" s="16"/>
      <c r="IH10" s="20">
        <f t="shared" si="9"/>
        <v>2422005387.3400002</v>
      </c>
      <c r="II10" s="20">
        <f t="shared" si="10"/>
        <v>2412542902.2299995</v>
      </c>
      <c r="IJ10" s="20">
        <f t="shared" si="11"/>
        <v>2412346843.1599998</v>
      </c>
      <c r="IK10" s="28">
        <v>1272867035</v>
      </c>
      <c r="IL10" s="16">
        <v>1266004680</v>
      </c>
      <c r="IM10" s="28">
        <v>1266004680</v>
      </c>
      <c r="IN10" s="16">
        <v>7245000</v>
      </c>
      <c r="IO10" s="16">
        <v>7245000</v>
      </c>
      <c r="IP10" s="16">
        <v>7245000</v>
      </c>
      <c r="IQ10" s="16">
        <v>1068598891.25</v>
      </c>
      <c r="IR10" s="16">
        <v>1074877358.5799999</v>
      </c>
      <c r="IS10" s="28">
        <v>1074877358.5799999</v>
      </c>
      <c r="IT10" s="16">
        <v>20643363.75</v>
      </c>
      <c r="IU10" s="16">
        <v>20643363.75</v>
      </c>
      <c r="IV10" s="16">
        <v>20643363.75</v>
      </c>
      <c r="IW10" s="16"/>
      <c r="IX10" s="16"/>
      <c r="IY10" s="16"/>
      <c r="IZ10" s="16">
        <v>13829280</v>
      </c>
      <c r="JA10" s="16">
        <v>13829280</v>
      </c>
      <c r="JB10" s="16">
        <v>13829280</v>
      </c>
      <c r="JC10" s="16">
        <v>15586441.5</v>
      </c>
      <c r="JD10" s="16">
        <v>7507560.2000000002</v>
      </c>
      <c r="JE10" s="16">
        <v>7507554.9500000002</v>
      </c>
      <c r="JF10" s="16">
        <v>14636219.630000001</v>
      </c>
      <c r="JG10" s="16">
        <v>14636219.630000001</v>
      </c>
      <c r="JH10" s="28">
        <v>14527900</v>
      </c>
      <c r="JI10" s="16">
        <v>787710</v>
      </c>
      <c r="JJ10" s="16"/>
      <c r="JK10" s="28"/>
      <c r="JL10" s="16">
        <v>101263.25</v>
      </c>
      <c r="JM10" s="16">
        <v>101263.25</v>
      </c>
      <c r="JN10" s="16">
        <v>101263.25</v>
      </c>
      <c r="JO10" s="16">
        <v>6476897</v>
      </c>
      <c r="JP10" s="16">
        <v>6476897</v>
      </c>
      <c r="JQ10" s="16">
        <v>6476897</v>
      </c>
      <c r="JR10" s="16">
        <v>1187105.96</v>
      </c>
      <c r="JS10" s="28">
        <v>1177181.1000000001</v>
      </c>
      <c r="JT10" s="28">
        <v>1122145.6299999999</v>
      </c>
      <c r="JU10" s="16"/>
      <c r="JV10" s="16"/>
      <c r="JW10" s="16"/>
      <c r="JX10" s="16"/>
      <c r="JY10" s="28"/>
      <c r="JZ10" s="28"/>
      <c r="KA10" s="16">
        <v>46180</v>
      </c>
      <c r="KB10" s="28">
        <v>44098.720000000001</v>
      </c>
      <c r="KC10" s="28">
        <v>11400</v>
      </c>
      <c r="KD10" s="20">
        <f t="shared" si="12"/>
        <v>588200000</v>
      </c>
      <c r="KE10" s="20">
        <f t="shared" si="13"/>
        <v>637529999.87</v>
      </c>
      <c r="KF10" s="20">
        <f t="shared" si="14"/>
        <v>632835323.72000003</v>
      </c>
      <c r="KG10" s="28"/>
      <c r="KH10" s="28">
        <v>39450600</v>
      </c>
      <c r="KI10" s="28">
        <v>39138120</v>
      </c>
      <c r="KJ10" s="28"/>
      <c r="KK10" s="28"/>
      <c r="KL10" s="28"/>
      <c r="KM10" s="28"/>
      <c r="KN10" s="28">
        <v>9400400</v>
      </c>
      <c r="KO10" s="28">
        <v>5018203.8499999996</v>
      </c>
      <c r="KP10" s="28"/>
      <c r="KQ10" s="50"/>
      <c r="KR10" s="28"/>
      <c r="KS10" s="16">
        <v>588200000</v>
      </c>
      <c r="KT10" s="16">
        <v>588200000</v>
      </c>
      <c r="KU10" s="16">
        <v>588200000</v>
      </c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0">
        <v>478999.87</v>
      </c>
      <c r="LG10" s="10">
        <v>478999.87</v>
      </c>
      <c r="LH10" s="10"/>
      <c r="LI10" s="10"/>
      <c r="LJ10" s="10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4"/>
      <c r="OS10" s="14"/>
      <c r="OT10" s="14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</row>
    <row r="11" spans="1:711" x14ac:dyDescent="0.25">
      <c r="A11" s="4" t="s">
        <v>20</v>
      </c>
      <c r="B11" s="20">
        <f t="shared" si="1"/>
        <v>994191174</v>
      </c>
      <c r="C11" s="20">
        <f t="shared" si="2"/>
        <v>1726458361.9200001</v>
      </c>
      <c r="D11" s="20">
        <f t="shared" si="0"/>
        <v>1638386679.04</v>
      </c>
      <c r="E11" s="30">
        <f t="shared" si="3"/>
        <v>359789890</v>
      </c>
      <c r="F11" s="30">
        <f t="shared" si="4"/>
        <v>377989402</v>
      </c>
      <c r="G11" s="30">
        <f t="shared" si="5"/>
        <v>377989402</v>
      </c>
      <c r="H11" s="28">
        <v>294332700</v>
      </c>
      <c r="I11" s="28">
        <v>294332700</v>
      </c>
      <c r="J11" s="28">
        <v>294332700</v>
      </c>
      <c r="K11" s="28">
        <v>65457190</v>
      </c>
      <c r="L11" s="28">
        <v>83656702</v>
      </c>
      <c r="M11" s="28">
        <v>83656702</v>
      </c>
      <c r="N11" s="20">
        <f t="shared" si="6"/>
        <v>157192579</v>
      </c>
      <c r="O11" s="20">
        <f t="shared" si="7"/>
        <v>597013061.80000007</v>
      </c>
      <c r="P11" s="20">
        <f t="shared" si="8"/>
        <v>512082631.70999992</v>
      </c>
      <c r="Q11" s="28"/>
      <c r="R11" s="16"/>
      <c r="S11" s="16"/>
      <c r="T11" s="16"/>
      <c r="U11" s="28">
        <v>15000000</v>
      </c>
      <c r="V11" s="38">
        <v>15000000</v>
      </c>
      <c r="W11" s="38"/>
      <c r="X11" s="16"/>
      <c r="Y11" s="16"/>
      <c r="Z11" s="16"/>
      <c r="AA11" s="16">
        <v>2086351.01</v>
      </c>
      <c r="AB11" s="16">
        <v>2086351.01</v>
      </c>
      <c r="AC11" s="16"/>
      <c r="AD11" s="16"/>
      <c r="AE11" s="16"/>
      <c r="AF11" s="16"/>
      <c r="AG11" s="16">
        <v>71236.92</v>
      </c>
      <c r="AH11" s="16">
        <v>30518.639999999999</v>
      </c>
      <c r="AI11" s="16"/>
      <c r="AJ11" s="16"/>
      <c r="AK11" s="28"/>
      <c r="AL11" s="28"/>
      <c r="AM11" s="16"/>
      <c r="AN11" s="16"/>
      <c r="AO11" s="16"/>
      <c r="AP11" s="16"/>
      <c r="AQ11" s="16"/>
      <c r="AR11" s="16"/>
      <c r="AS11" s="19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>
        <v>911410.26</v>
      </c>
      <c r="BE11" s="28">
        <v>1851918.34</v>
      </c>
      <c r="BF11" s="28">
        <v>1851918.34</v>
      </c>
      <c r="BG11" s="28">
        <v>9210860</v>
      </c>
      <c r="BH11" s="16">
        <v>12068557</v>
      </c>
      <c r="BI11" s="16">
        <v>12068557</v>
      </c>
      <c r="BJ11" s="16">
        <v>3651535.11</v>
      </c>
      <c r="BK11" s="16">
        <v>5329942.5999999996</v>
      </c>
      <c r="BL11" s="28">
        <v>5329942.5999999996</v>
      </c>
      <c r="BM11" s="28"/>
      <c r="BN11" s="16">
        <v>7981320</v>
      </c>
      <c r="BO11" s="16">
        <v>6589295.0999999996</v>
      </c>
      <c r="BP11" s="16"/>
      <c r="BQ11" s="16"/>
      <c r="BR11" s="16"/>
      <c r="BS11" s="16"/>
      <c r="BT11" s="16"/>
      <c r="BU11" s="16"/>
      <c r="BV11" s="16">
        <v>7347632.5</v>
      </c>
      <c r="BW11" s="16">
        <v>2936108.18</v>
      </c>
      <c r="BX11" s="16">
        <v>2936108</v>
      </c>
      <c r="BY11" s="16"/>
      <c r="BZ11" s="16">
        <v>15094583.880000001</v>
      </c>
      <c r="CA11" s="28">
        <v>12984903.310000001</v>
      </c>
      <c r="CB11" s="16"/>
      <c r="CC11" s="16">
        <v>18073383.280000001</v>
      </c>
      <c r="CD11" s="16">
        <v>17392441.760000002</v>
      </c>
      <c r="CE11" s="16"/>
      <c r="CF11" s="16"/>
      <c r="CG11" s="16"/>
      <c r="CH11" s="16">
        <v>2081079</v>
      </c>
      <c r="CI11" s="16">
        <v>2080421.36</v>
      </c>
      <c r="CJ11" s="28">
        <v>2080421.36</v>
      </c>
      <c r="CK11" s="28"/>
      <c r="CL11" s="16">
        <v>64125000</v>
      </c>
      <c r="CM11" s="16">
        <v>16625000</v>
      </c>
      <c r="CN11" s="16"/>
      <c r="CO11" s="16"/>
      <c r="CP11" s="16"/>
      <c r="CQ11" s="16"/>
      <c r="CR11" s="16"/>
      <c r="CS11" s="16"/>
      <c r="CT11" s="16"/>
      <c r="CU11" s="16"/>
      <c r="CV11" s="16"/>
      <c r="CW11" s="16">
        <v>2306414</v>
      </c>
      <c r="CX11" s="16">
        <v>2306414</v>
      </c>
      <c r="CY11" s="16">
        <v>2306414</v>
      </c>
      <c r="CZ11" s="16"/>
      <c r="DA11" s="16">
        <v>17665942.66</v>
      </c>
      <c r="DB11" s="28">
        <v>17663085.059999999</v>
      </c>
      <c r="DC11" s="28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28"/>
      <c r="DT11" s="28"/>
      <c r="DU11" s="16">
        <v>7968213.1299999999</v>
      </c>
      <c r="DV11" s="16">
        <v>7968213.1299999999</v>
      </c>
      <c r="DW11" s="28">
        <v>7968213.1299999999</v>
      </c>
      <c r="DX11" s="28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>
        <v>25252525.25</v>
      </c>
      <c r="ER11" s="16">
        <v>20617132.440000001</v>
      </c>
      <c r="ES11" s="16">
        <v>100114100</v>
      </c>
      <c r="ET11" s="16">
        <v>100114100</v>
      </c>
      <c r="EU11" s="16">
        <v>85594298.200000003</v>
      </c>
      <c r="EV11" s="16"/>
      <c r="EW11" s="34">
        <v>49586940.219999999</v>
      </c>
      <c r="EX11" s="16">
        <v>49586940.210000001</v>
      </c>
      <c r="EY11" s="16"/>
      <c r="EZ11" s="16">
        <v>5858867.4000000004</v>
      </c>
      <c r="FA11" s="28">
        <v>5858867.4000000004</v>
      </c>
      <c r="FB11" s="28"/>
      <c r="FC11" s="16">
        <v>1586500</v>
      </c>
      <c r="FD11" s="16">
        <v>1253335</v>
      </c>
      <c r="FE11" s="16"/>
      <c r="FF11" s="34">
        <v>2246226.59</v>
      </c>
      <c r="FG11" s="16">
        <v>831103.84</v>
      </c>
      <c r="FH11" s="16"/>
      <c r="FI11" s="16"/>
      <c r="FJ11" s="16"/>
      <c r="FK11" s="16"/>
      <c r="FL11" s="34">
        <v>13595737.470000001</v>
      </c>
      <c r="FM11" s="28">
        <v>13017863.279999999</v>
      </c>
      <c r="FN11" s="28"/>
      <c r="FO11" s="34">
        <v>1992542.29</v>
      </c>
      <c r="FP11" s="28">
        <v>1992542.29</v>
      </c>
      <c r="FQ11" s="28"/>
      <c r="FR11" s="16"/>
      <c r="FS11" s="16"/>
      <c r="FT11" s="16"/>
      <c r="FU11" s="16"/>
      <c r="FV11" s="16"/>
      <c r="FW11" s="16"/>
      <c r="FX11" s="16"/>
      <c r="FY11" s="16"/>
      <c r="FZ11" s="16"/>
      <c r="GA11" s="34">
        <v>4830073.2699999996</v>
      </c>
      <c r="GB11" s="28">
        <v>2763142.97</v>
      </c>
      <c r="GC11" s="28"/>
      <c r="GD11" s="34">
        <v>48788.62</v>
      </c>
      <c r="GE11" s="28">
        <v>27910.53</v>
      </c>
      <c r="GF11" s="28"/>
      <c r="GG11" s="28"/>
      <c r="GH11" s="28"/>
      <c r="GI11" s="28"/>
      <c r="GJ11" s="16"/>
      <c r="GK11" s="16"/>
      <c r="GL11" s="16"/>
      <c r="GM11" s="16"/>
      <c r="GN11" s="16"/>
      <c r="GO11" s="16"/>
      <c r="GP11" s="16"/>
      <c r="GQ11" s="28"/>
      <c r="GR11" s="28"/>
      <c r="GS11" s="28"/>
      <c r="GT11" s="28"/>
      <c r="GU11" s="16"/>
      <c r="GV11" s="16"/>
      <c r="GW11" s="28"/>
      <c r="GX11" s="16"/>
      <c r="GY11" s="28"/>
      <c r="GZ11" s="28"/>
      <c r="HA11" s="16">
        <v>18221335</v>
      </c>
      <c r="HB11" s="16">
        <v>18221335</v>
      </c>
      <c r="HC11" s="28">
        <v>18221335</v>
      </c>
      <c r="HD11" s="28"/>
      <c r="HE11" s="28"/>
      <c r="HF11" s="28"/>
      <c r="HG11" s="16"/>
      <c r="HH11" s="39">
        <v>177333333.33000001</v>
      </c>
      <c r="HI11" s="16">
        <v>169469488.56</v>
      </c>
      <c r="HJ11" s="16"/>
      <c r="HK11" s="28">
        <f>569050+4800000+8000000+557650</f>
        <v>13926700</v>
      </c>
      <c r="HL11" s="28">
        <v>12645752.380000001</v>
      </c>
      <c r="HM11" s="16">
        <v>2730000</v>
      </c>
      <c r="HN11" s="28">
        <v>5130000</v>
      </c>
      <c r="HO11" s="28">
        <v>4920970.3600000003</v>
      </c>
      <c r="HP11" s="28"/>
      <c r="HQ11" s="16"/>
      <c r="HR11" s="28"/>
      <c r="HS11" s="16">
        <v>1000000</v>
      </c>
      <c r="HT11" s="51">
        <v>1000000</v>
      </c>
      <c r="HU11" s="28">
        <v>1000000</v>
      </c>
      <c r="HV11" s="28">
        <v>900000</v>
      </c>
      <c r="HW11" s="34">
        <v>900000</v>
      </c>
      <c r="HX11" s="28">
        <v>739562.71</v>
      </c>
      <c r="HY11" s="28"/>
      <c r="HZ11" s="16"/>
      <c r="IA11" s="16"/>
      <c r="IB11" s="16">
        <v>750000</v>
      </c>
      <c r="IC11" s="36">
        <v>750000</v>
      </c>
      <c r="ID11" s="16">
        <v>629217.23</v>
      </c>
      <c r="IE11" s="16"/>
      <c r="IF11" s="16"/>
      <c r="IG11" s="16"/>
      <c r="IH11" s="20">
        <f t="shared" si="9"/>
        <v>477208705</v>
      </c>
      <c r="II11" s="20">
        <f t="shared" si="10"/>
        <v>469341732.15999997</v>
      </c>
      <c r="IJ11" s="20">
        <f t="shared" si="11"/>
        <v>468561573.44999999</v>
      </c>
      <c r="IK11" s="28">
        <v>243449627</v>
      </c>
      <c r="IL11" s="16">
        <v>239982867</v>
      </c>
      <c r="IM11" s="28">
        <v>239982867</v>
      </c>
      <c r="IN11" s="16"/>
      <c r="IO11" s="16"/>
      <c r="IP11" s="16"/>
      <c r="IQ11" s="16">
        <v>220566851.75</v>
      </c>
      <c r="IR11" s="16">
        <v>217020581.27000001</v>
      </c>
      <c r="IS11" s="28">
        <v>217020581.27000001</v>
      </c>
      <c r="IT11" s="16">
        <v>2121144</v>
      </c>
      <c r="IU11" s="16">
        <v>2121144</v>
      </c>
      <c r="IV11" s="16">
        <v>2121144</v>
      </c>
      <c r="IW11" s="16"/>
      <c r="IX11" s="16"/>
      <c r="IY11" s="16"/>
      <c r="IZ11" s="16">
        <v>2247258</v>
      </c>
      <c r="JA11" s="16">
        <v>2247258</v>
      </c>
      <c r="JB11" s="16">
        <v>2247258</v>
      </c>
      <c r="JC11" s="16">
        <v>4632279.04</v>
      </c>
      <c r="JD11" s="16">
        <v>3698682.8</v>
      </c>
      <c r="JE11" s="16">
        <v>3698682.8</v>
      </c>
      <c r="JF11" s="16">
        <v>2146914</v>
      </c>
      <c r="JG11" s="16">
        <v>2456440</v>
      </c>
      <c r="JH11" s="28">
        <v>1838437.38</v>
      </c>
      <c r="JI11" s="16">
        <v>182952</v>
      </c>
      <c r="JJ11" s="16"/>
      <c r="JK11" s="28"/>
      <c r="JL11" s="16">
        <v>32794.400000000001</v>
      </c>
      <c r="JM11" s="16">
        <v>32794.400000000001</v>
      </c>
      <c r="JN11" s="16">
        <v>32794.400000000001</v>
      </c>
      <c r="JO11" s="16">
        <v>1523956.54</v>
      </c>
      <c r="JP11" s="16">
        <v>1523956.54</v>
      </c>
      <c r="JQ11" s="16">
        <v>1523956.54</v>
      </c>
      <c r="JR11" s="16">
        <v>286716.27</v>
      </c>
      <c r="JS11" s="28">
        <v>239796.15</v>
      </c>
      <c r="JT11" s="28">
        <v>94586.66</v>
      </c>
      <c r="JU11" s="16"/>
      <c r="JV11" s="16"/>
      <c r="JW11" s="16"/>
      <c r="JX11" s="16"/>
      <c r="JY11" s="28"/>
      <c r="JZ11" s="28"/>
      <c r="KA11" s="16">
        <v>18212</v>
      </c>
      <c r="KB11" s="28">
        <v>18212</v>
      </c>
      <c r="KC11" s="28">
        <v>1265.4000000000001</v>
      </c>
      <c r="KD11" s="20">
        <f t="shared" si="12"/>
        <v>0</v>
      </c>
      <c r="KE11" s="20">
        <f t="shared" si="13"/>
        <v>282114165.95999998</v>
      </c>
      <c r="KF11" s="20">
        <f t="shared" si="14"/>
        <v>279753071.88</v>
      </c>
      <c r="KG11" s="28"/>
      <c r="KH11" s="28">
        <v>8515080</v>
      </c>
      <c r="KI11" s="28">
        <v>7949317.1900000004</v>
      </c>
      <c r="KJ11" s="28"/>
      <c r="KK11" s="28"/>
      <c r="KL11" s="28"/>
      <c r="KM11" s="28"/>
      <c r="KN11" s="28">
        <v>752050</v>
      </c>
      <c r="KO11" s="28">
        <v>404325</v>
      </c>
      <c r="KP11" s="28"/>
      <c r="KQ11" s="50">
        <v>190647035.95999998</v>
      </c>
      <c r="KR11" s="28">
        <v>189199429.69</v>
      </c>
      <c r="KS11" s="28"/>
      <c r="KT11" s="16"/>
      <c r="KU11" s="16"/>
      <c r="KV11" s="16"/>
      <c r="KW11" s="16">
        <v>81200000</v>
      </c>
      <c r="KX11" s="16">
        <v>81200000</v>
      </c>
      <c r="KY11" s="16"/>
      <c r="KZ11" s="16">
        <v>1000000</v>
      </c>
      <c r="LA11" s="16">
        <v>1000000</v>
      </c>
      <c r="LB11" s="16"/>
      <c r="LC11" s="16"/>
      <c r="LD11" s="16"/>
      <c r="LE11" s="16"/>
      <c r="LF11" s="10"/>
      <c r="LG11" s="10"/>
      <c r="LH11" s="10"/>
      <c r="LI11" s="10"/>
      <c r="LJ11" s="10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4"/>
      <c r="OS11" s="14"/>
      <c r="OT11" s="14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</row>
    <row r="12" spans="1:711" x14ac:dyDescent="0.25">
      <c r="A12" s="53" t="s">
        <v>21</v>
      </c>
      <c r="B12" s="20">
        <f t="shared" si="1"/>
        <v>346740523.47000003</v>
      </c>
      <c r="C12" s="20">
        <f t="shared" si="2"/>
        <v>554243180.76999998</v>
      </c>
      <c r="D12" s="20">
        <f t="shared" si="0"/>
        <v>539892836.37</v>
      </c>
      <c r="E12" s="30">
        <f t="shared" si="3"/>
        <v>147488040</v>
      </c>
      <c r="F12" s="30">
        <f t="shared" si="4"/>
        <v>156307865</v>
      </c>
      <c r="G12" s="30">
        <f t="shared" si="5"/>
        <v>156307865</v>
      </c>
      <c r="H12" s="28">
        <v>139056900</v>
      </c>
      <c r="I12" s="28">
        <v>139056900</v>
      </c>
      <c r="J12" s="28">
        <v>139056900</v>
      </c>
      <c r="K12" s="28">
        <v>8431140</v>
      </c>
      <c r="L12" s="28">
        <v>17250965</v>
      </c>
      <c r="M12" s="28">
        <v>17250965</v>
      </c>
      <c r="N12" s="20">
        <f t="shared" si="6"/>
        <v>19589654</v>
      </c>
      <c r="O12" s="20">
        <f t="shared" si="7"/>
        <v>169654154.47</v>
      </c>
      <c r="P12" s="20">
        <f t="shared" si="8"/>
        <v>157721637.21999997</v>
      </c>
      <c r="Q12" s="28"/>
      <c r="R12" s="16">
        <v>55371116.969999999</v>
      </c>
      <c r="S12" s="16">
        <v>52315800.93</v>
      </c>
      <c r="T12" s="16"/>
      <c r="U12" s="28">
        <v>6000000</v>
      </c>
      <c r="V12" s="28">
        <v>5538802.6699999999</v>
      </c>
      <c r="W12" s="28"/>
      <c r="X12" s="16"/>
      <c r="Y12" s="16"/>
      <c r="Z12" s="16"/>
      <c r="AA12" s="16">
        <v>732653.07</v>
      </c>
      <c r="AB12" s="16">
        <v>732653.07</v>
      </c>
      <c r="AC12" s="16"/>
      <c r="AD12" s="16"/>
      <c r="AE12" s="16"/>
      <c r="AF12" s="16"/>
      <c r="AG12" s="16"/>
      <c r="AH12" s="16"/>
      <c r="AI12" s="16">
        <v>2234117.36</v>
      </c>
      <c r="AJ12" s="16">
        <v>2234117.36</v>
      </c>
      <c r="AK12" s="28">
        <v>1858663.66</v>
      </c>
      <c r="AL12" s="28"/>
      <c r="AM12" s="16"/>
      <c r="AN12" s="16"/>
      <c r="AO12" s="16"/>
      <c r="AP12" s="16"/>
      <c r="AQ12" s="16"/>
      <c r="AR12" s="16"/>
      <c r="AS12" s="19"/>
      <c r="AT12" s="16"/>
      <c r="AU12" s="16"/>
      <c r="AV12" s="16"/>
      <c r="AW12" s="16"/>
      <c r="AX12" s="16"/>
      <c r="AY12" s="16">
        <v>66110225.5</v>
      </c>
      <c r="AZ12" s="16">
        <v>65922127.409999996</v>
      </c>
      <c r="BA12" s="16"/>
      <c r="BB12" s="16"/>
      <c r="BC12" s="16"/>
      <c r="BD12" s="16">
        <v>1395256.45</v>
      </c>
      <c r="BE12" s="28">
        <v>1742520.97</v>
      </c>
      <c r="BF12" s="28">
        <v>1742520.97</v>
      </c>
      <c r="BG12" s="28">
        <v>3695672</v>
      </c>
      <c r="BH12" s="28">
        <v>4477017</v>
      </c>
      <c r="BI12" s="28">
        <v>4477017</v>
      </c>
      <c r="BJ12" s="28">
        <v>1530433.69</v>
      </c>
      <c r="BK12" s="28">
        <v>1835598.69</v>
      </c>
      <c r="BL12" s="28">
        <v>1835598.69</v>
      </c>
      <c r="BM12" s="28"/>
      <c r="BN12" s="16"/>
      <c r="BO12" s="16"/>
      <c r="BP12" s="16"/>
      <c r="BQ12" s="16"/>
      <c r="BR12" s="16"/>
      <c r="BS12" s="16"/>
      <c r="BT12" s="16"/>
      <c r="BU12" s="16"/>
      <c r="BV12" s="16">
        <v>3445412.5</v>
      </c>
      <c r="BW12" s="16">
        <v>766322.25</v>
      </c>
      <c r="BX12" s="28">
        <v>766322.25</v>
      </c>
      <c r="BY12" s="28"/>
      <c r="BZ12" s="28">
        <v>6049762.6600000001</v>
      </c>
      <c r="CA12" s="28">
        <v>5029634.45</v>
      </c>
      <c r="CB12" s="28"/>
      <c r="CC12" s="16">
        <v>2259172.91</v>
      </c>
      <c r="CD12" s="16">
        <v>2241338.42</v>
      </c>
      <c r="CE12" s="16"/>
      <c r="CF12" s="16"/>
      <c r="CG12" s="16"/>
      <c r="CH12" s="16">
        <v>609840</v>
      </c>
      <c r="CI12" s="16">
        <v>309135.48</v>
      </c>
      <c r="CJ12" s="28">
        <v>309135.47999999858</v>
      </c>
      <c r="CK12" s="28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>
        <v>1455361</v>
      </c>
      <c r="CX12" s="16">
        <v>1455361</v>
      </c>
      <c r="CY12" s="28">
        <v>1455361</v>
      </c>
      <c r="CZ12" s="28"/>
      <c r="DA12" s="16">
        <v>6609271.8399999999</v>
      </c>
      <c r="DB12" s="28">
        <v>835408.72</v>
      </c>
      <c r="DC12" s="28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28"/>
      <c r="DT12" s="28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34"/>
      <c r="EX12" s="16"/>
      <c r="EY12" s="16"/>
      <c r="EZ12" s="16">
        <v>4779725.53</v>
      </c>
      <c r="FA12" s="28">
        <v>4121296.78</v>
      </c>
      <c r="FB12" s="28"/>
      <c r="FC12" s="16"/>
      <c r="FD12" s="16"/>
      <c r="FE12" s="16"/>
      <c r="FF12" s="34">
        <v>123018.83</v>
      </c>
      <c r="FG12" s="28">
        <v>0</v>
      </c>
      <c r="FH12" s="16"/>
      <c r="FI12" s="16"/>
      <c r="FJ12" s="28"/>
      <c r="FK12" s="16"/>
      <c r="FL12" s="34">
        <v>1490073.56</v>
      </c>
      <c r="FM12" s="28">
        <v>1490073.56</v>
      </c>
      <c r="FN12" s="28"/>
      <c r="FO12" s="16">
        <v>635499.85</v>
      </c>
      <c r="FP12" s="28">
        <v>635499.85</v>
      </c>
      <c r="FQ12" s="28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28"/>
      <c r="GC12" s="28"/>
      <c r="GD12" s="16"/>
      <c r="GE12" s="16"/>
      <c r="GF12" s="16"/>
      <c r="GG12" s="16"/>
      <c r="GH12" s="16">
        <v>0</v>
      </c>
      <c r="GI12" s="16"/>
      <c r="GJ12" s="16"/>
      <c r="GK12" s="16"/>
      <c r="GL12" s="16"/>
      <c r="GM12" s="16"/>
      <c r="GN12" s="16"/>
      <c r="GO12" s="16"/>
      <c r="GP12" s="16"/>
      <c r="GQ12" s="28"/>
      <c r="GR12" s="28"/>
      <c r="GS12" s="28"/>
      <c r="GT12" s="28"/>
      <c r="GU12" s="16"/>
      <c r="GV12" s="16"/>
      <c r="GW12" s="28"/>
      <c r="GX12" s="16"/>
      <c r="GY12" s="28"/>
      <c r="GZ12" s="28"/>
      <c r="HA12" s="16">
        <v>3623561</v>
      </c>
      <c r="HB12" s="16">
        <v>3623561</v>
      </c>
      <c r="HC12" s="28">
        <v>3623561</v>
      </c>
      <c r="HD12" s="28"/>
      <c r="HE12" s="28"/>
      <c r="HF12" s="28"/>
      <c r="HG12" s="16"/>
      <c r="HH12" s="16"/>
      <c r="HI12" s="16"/>
      <c r="HJ12" s="16"/>
      <c r="HK12" s="28"/>
      <c r="HL12" s="28"/>
      <c r="HM12" s="16">
        <v>1600000</v>
      </c>
      <c r="HN12" s="28">
        <v>3050000</v>
      </c>
      <c r="HO12" s="28">
        <v>2790821.31</v>
      </c>
      <c r="HP12" s="28"/>
      <c r="HQ12" s="16"/>
      <c r="HR12" s="28"/>
      <c r="HS12" s="16"/>
      <c r="HT12" s="51"/>
      <c r="HU12" s="28"/>
      <c r="HV12" s="28"/>
      <c r="HW12" s="34"/>
      <c r="HX12" s="28"/>
      <c r="HY12" s="28"/>
      <c r="HZ12" s="16"/>
      <c r="IA12" s="16"/>
      <c r="IB12" s="16"/>
      <c r="IC12" s="16"/>
      <c r="ID12" s="16"/>
      <c r="IE12" s="16"/>
      <c r="IF12" s="16"/>
      <c r="IG12" s="16"/>
      <c r="IH12" s="20">
        <f t="shared" si="9"/>
        <v>161100329.47</v>
      </c>
      <c r="II12" s="20">
        <f t="shared" si="10"/>
        <v>159322011.29999998</v>
      </c>
      <c r="IJ12" s="20">
        <f t="shared" si="11"/>
        <v>158983088.03</v>
      </c>
      <c r="IK12" s="28">
        <v>72035050</v>
      </c>
      <c r="IL12" s="16">
        <v>71800796</v>
      </c>
      <c r="IM12" s="28">
        <v>71800796</v>
      </c>
      <c r="IN12" s="16"/>
      <c r="IO12" s="16"/>
      <c r="IP12" s="16"/>
      <c r="IQ12" s="16">
        <v>80765069.5</v>
      </c>
      <c r="IR12" s="16">
        <v>80161245.930000007</v>
      </c>
      <c r="IS12" s="28">
        <v>80161245.930000007</v>
      </c>
      <c r="IT12" s="16"/>
      <c r="IU12" s="16"/>
      <c r="IV12" s="16"/>
      <c r="IW12" s="16"/>
      <c r="IX12" s="16"/>
      <c r="IY12" s="16"/>
      <c r="IZ12" s="16">
        <v>950763</v>
      </c>
      <c r="JA12" s="16">
        <v>950763</v>
      </c>
      <c r="JB12" s="16">
        <v>950763</v>
      </c>
      <c r="JC12" s="16">
        <v>2156529.9</v>
      </c>
      <c r="JD12" s="16">
        <v>1232829.8799999999</v>
      </c>
      <c r="JE12" s="16">
        <v>1213886.46</v>
      </c>
      <c r="JF12" s="16">
        <v>3220371</v>
      </c>
      <c r="JG12" s="16">
        <v>3220371</v>
      </c>
      <c r="JH12" s="28">
        <v>2992792.75</v>
      </c>
      <c r="JI12" s="16">
        <v>50820</v>
      </c>
      <c r="JJ12" s="16"/>
      <c r="JK12" s="28"/>
      <c r="JL12" s="16">
        <v>15110</v>
      </c>
      <c r="JM12" s="16">
        <v>15110</v>
      </c>
      <c r="JN12" s="16">
        <v>15110</v>
      </c>
      <c r="JO12" s="16">
        <v>495868.89</v>
      </c>
      <c r="JP12" s="16">
        <v>495868.89</v>
      </c>
      <c r="JQ12" s="16">
        <v>495868.89</v>
      </c>
      <c r="JR12" s="16">
        <v>191144.18</v>
      </c>
      <c r="JS12" s="28">
        <v>87198.6</v>
      </c>
      <c r="JT12" s="28">
        <v>0</v>
      </c>
      <c r="JU12" s="16"/>
      <c r="JV12" s="28"/>
      <c r="JW12" s="28"/>
      <c r="JX12" s="16">
        <v>1214400</v>
      </c>
      <c r="JY12" s="28">
        <v>1352625</v>
      </c>
      <c r="JZ12" s="28">
        <v>1352625</v>
      </c>
      <c r="KA12" s="16">
        <v>5203</v>
      </c>
      <c r="KB12" s="28">
        <v>5203</v>
      </c>
      <c r="KC12" s="28">
        <v>0</v>
      </c>
      <c r="KD12" s="20">
        <f t="shared" si="12"/>
        <v>18562500</v>
      </c>
      <c r="KE12" s="20">
        <f t="shared" si="13"/>
        <v>68959150</v>
      </c>
      <c r="KF12" s="20">
        <f t="shared" si="14"/>
        <v>66880246.120000005</v>
      </c>
      <c r="KG12" s="28"/>
      <c r="KH12" s="28">
        <v>3124800</v>
      </c>
      <c r="KI12" s="28">
        <v>3087833.49</v>
      </c>
      <c r="KJ12" s="28"/>
      <c r="KK12" s="28"/>
      <c r="KL12" s="28"/>
      <c r="KM12" s="28"/>
      <c r="KN12" s="28">
        <v>322300</v>
      </c>
      <c r="KO12" s="28">
        <v>322300</v>
      </c>
      <c r="KP12" s="28"/>
      <c r="KQ12" s="50">
        <v>46949550</v>
      </c>
      <c r="KR12" s="28">
        <v>44907612.630000003</v>
      </c>
      <c r="KS12" s="16">
        <v>18562500</v>
      </c>
      <c r="KT12" s="16">
        <v>18562500</v>
      </c>
      <c r="KU12" s="16">
        <v>18562500</v>
      </c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0"/>
      <c r="LG12" s="10"/>
      <c r="LH12" s="10"/>
      <c r="LI12" s="10"/>
      <c r="LJ12" s="10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4"/>
      <c r="OS12" s="14"/>
      <c r="OT12" s="14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</row>
    <row r="13" spans="1:711" x14ac:dyDescent="0.25">
      <c r="A13" s="4" t="s">
        <v>22</v>
      </c>
      <c r="B13" s="20">
        <f t="shared" si="1"/>
        <v>310066605.72000003</v>
      </c>
      <c r="C13" s="20">
        <f t="shared" si="2"/>
        <v>574951610.76999998</v>
      </c>
      <c r="D13" s="20">
        <f t="shared" si="0"/>
        <v>572666192.81999993</v>
      </c>
      <c r="E13" s="30">
        <f t="shared" si="3"/>
        <v>88040990</v>
      </c>
      <c r="F13" s="30">
        <f t="shared" si="4"/>
        <v>94982262</v>
      </c>
      <c r="G13" s="30">
        <f t="shared" si="5"/>
        <v>94982262</v>
      </c>
      <c r="H13" s="28">
        <v>69908000</v>
      </c>
      <c r="I13" s="28">
        <v>69908000</v>
      </c>
      <c r="J13" s="28">
        <v>69908000</v>
      </c>
      <c r="K13" s="28">
        <v>18132990</v>
      </c>
      <c r="L13" s="28">
        <v>25074262</v>
      </c>
      <c r="M13" s="28">
        <v>25074262</v>
      </c>
      <c r="N13" s="20">
        <f t="shared" si="6"/>
        <v>17061046.129999999</v>
      </c>
      <c r="O13" s="20">
        <f t="shared" si="7"/>
        <v>113133889</v>
      </c>
      <c r="P13" s="20">
        <f t="shared" si="8"/>
        <v>111234277.57000001</v>
      </c>
      <c r="Q13" s="28"/>
      <c r="R13" s="16"/>
      <c r="S13" s="16"/>
      <c r="T13" s="16"/>
      <c r="U13" s="28">
        <v>6000000</v>
      </c>
      <c r="V13" s="28">
        <v>6000000</v>
      </c>
      <c r="W13" s="28"/>
      <c r="X13" s="16"/>
      <c r="Y13" s="16"/>
      <c r="Z13" s="16"/>
      <c r="AA13" s="16">
        <v>878902.19</v>
      </c>
      <c r="AB13" s="16">
        <v>878902.19</v>
      </c>
      <c r="AC13" s="16"/>
      <c r="AD13" s="16"/>
      <c r="AE13" s="16"/>
      <c r="AF13" s="16"/>
      <c r="AG13" s="16">
        <v>71236.92</v>
      </c>
      <c r="AH13" s="16">
        <v>71236.92</v>
      </c>
      <c r="AI13" s="16">
        <v>4468234.72</v>
      </c>
      <c r="AJ13" s="16">
        <v>4468234.72</v>
      </c>
      <c r="AK13" s="28">
        <v>3717346.87</v>
      </c>
      <c r="AL13" s="28"/>
      <c r="AM13" s="16"/>
      <c r="AN13" s="16"/>
      <c r="AO13" s="16"/>
      <c r="AP13" s="16"/>
      <c r="AQ13" s="16"/>
      <c r="AR13" s="16"/>
      <c r="AS13" s="19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>
        <v>1058555.8400000001</v>
      </c>
      <c r="BE13" s="28">
        <v>1738615.53</v>
      </c>
      <c r="BF13" s="28">
        <v>1738615.53</v>
      </c>
      <c r="BG13" s="28">
        <v>2208647</v>
      </c>
      <c r="BH13" s="16">
        <v>2671666</v>
      </c>
      <c r="BI13" s="16">
        <v>2671666</v>
      </c>
      <c r="BJ13" s="16">
        <v>1487465.97</v>
      </c>
      <c r="BK13" s="16">
        <v>1974204.14</v>
      </c>
      <c r="BL13" s="28">
        <v>1974204.14</v>
      </c>
      <c r="BM13" s="28"/>
      <c r="BN13" s="16"/>
      <c r="BO13" s="16"/>
      <c r="BP13" s="16"/>
      <c r="BQ13" s="16"/>
      <c r="BR13" s="16"/>
      <c r="BS13" s="16"/>
      <c r="BT13" s="16">
        <v>10000000</v>
      </c>
      <c r="BU13" s="16">
        <v>10000000</v>
      </c>
      <c r="BV13" s="16">
        <v>1244374.6000000001</v>
      </c>
      <c r="BW13" s="16">
        <v>447724.55</v>
      </c>
      <c r="BX13" s="16">
        <v>447724.55</v>
      </c>
      <c r="BY13" s="16"/>
      <c r="BZ13" s="16">
        <v>6612134.96</v>
      </c>
      <c r="CA13" s="28">
        <v>5569876.3600000003</v>
      </c>
      <c r="CB13" s="16"/>
      <c r="CC13" s="16">
        <v>4518345.82</v>
      </c>
      <c r="CD13" s="16">
        <v>4482676.84</v>
      </c>
      <c r="CE13" s="16"/>
      <c r="CF13" s="16"/>
      <c r="CG13" s="16"/>
      <c r="CH13" s="16">
        <v>736890</v>
      </c>
      <c r="CI13" s="16">
        <v>413602.22</v>
      </c>
      <c r="CJ13" s="28">
        <v>413602.22</v>
      </c>
      <c r="CK13" s="28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>
        <v>1345107</v>
      </c>
      <c r="CX13" s="16">
        <v>1345107</v>
      </c>
      <c r="CY13" s="16">
        <v>1345107</v>
      </c>
      <c r="CZ13" s="16"/>
      <c r="DA13" s="16">
        <v>7188609.0199999996</v>
      </c>
      <c r="DB13" s="28">
        <v>7188609.0199999996</v>
      </c>
      <c r="DC13" s="28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28"/>
      <c r="DT13" s="28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>
        <v>14000000</v>
      </c>
      <c r="EO13" s="16">
        <v>13929204</v>
      </c>
      <c r="EP13" s="16"/>
      <c r="EQ13" s="16"/>
      <c r="ER13" s="16"/>
      <c r="ES13" s="16"/>
      <c r="ET13" s="16"/>
      <c r="EU13" s="16"/>
      <c r="EV13" s="16"/>
      <c r="EW13" s="34">
        <v>30664128.75</v>
      </c>
      <c r="EX13" s="16">
        <v>30664128.75</v>
      </c>
      <c r="EY13" s="16"/>
      <c r="EZ13" s="16">
        <v>2863425</v>
      </c>
      <c r="FA13" s="28">
        <v>2863425</v>
      </c>
      <c r="FB13" s="28"/>
      <c r="FC13" s="16"/>
      <c r="FD13" s="16"/>
      <c r="FE13" s="16"/>
      <c r="FF13" s="16"/>
      <c r="FG13" s="16"/>
      <c r="FH13" s="16"/>
      <c r="FI13" s="16"/>
      <c r="FJ13" s="28"/>
      <c r="FK13" s="16"/>
      <c r="FL13" s="34">
        <v>496691.18</v>
      </c>
      <c r="FM13" s="28">
        <v>496691.18</v>
      </c>
      <c r="FN13" s="28"/>
      <c r="FO13" s="16"/>
      <c r="FP13" s="28"/>
      <c r="FQ13" s="28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28"/>
      <c r="GC13" s="28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>
        <v>12029490</v>
      </c>
      <c r="GQ13" s="28">
        <v>12029490</v>
      </c>
      <c r="GR13" s="28"/>
      <c r="GS13" s="28"/>
      <c r="GT13" s="28"/>
      <c r="GU13" s="16"/>
      <c r="GV13" s="16"/>
      <c r="GW13" s="28"/>
      <c r="GX13" s="16"/>
      <c r="GY13" s="28"/>
      <c r="GZ13" s="28"/>
      <c r="HA13" s="16">
        <v>2711771</v>
      </c>
      <c r="HB13" s="16">
        <v>2711771</v>
      </c>
      <c r="HC13" s="28">
        <v>2711771</v>
      </c>
      <c r="HD13" s="28"/>
      <c r="HE13" s="28"/>
      <c r="HF13" s="28"/>
      <c r="HG13" s="16"/>
      <c r="HH13" s="16"/>
      <c r="HI13" s="16"/>
      <c r="HJ13" s="16"/>
      <c r="HK13" s="28"/>
      <c r="HL13" s="28"/>
      <c r="HM13" s="16">
        <v>600000</v>
      </c>
      <c r="HN13" s="28">
        <v>400000</v>
      </c>
      <c r="HO13" s="28">
        <v>400000</v>
      </c>
      <c r="HP13" s="28"/>
      <c r="HQ13" s="16"/>
      <c r="HR13" s="28"/>
      <c r="HS13" s="16"/>
      <c r="HT13" s="51">
        <v>100000</v>
      </c>
      <c r="HU13" s="28">
        <v>100000</v>
      </c>
      <c r="HV13" s="28">
        <v>1200000</v>
      </c>
      <c r="HW13" s="34">
        <v>1540000</v>
      </c>
      <c r="HX13" s="28">
        <v>1540000</v>
      </c>
      <c r="HY13" s="28"/>
      <c r="HZ13" s="16"/>
      <c r="IA13" s="16"/>
      <c r="IB13" s="16"/>
      <c r="IC13" s="16"/>
      <c r="ID13" s="16"/>
      <c r="IE13" s="16"/>
      <c r="IF13" s="16"/>
      <c r="IG13" s="16"/>
      <c r="IH13" s="20">
        <f t="shared" si="9"/>
        <v>204964569.59</v>
      </c>
      <c r="II13" s="20">
        <f t="shared" si="10"/>
        <v>198537564.97</v>
      </c>
      <c r="IJ13" s="20">
        <f t="shared" si="11"/>
        <v>198525466.97</v>
      </c>
      <c r="IK13" s="28">
        <v>104409106</v>
      </c>
      <c r="IL13" s="16">
        <v>98761563</v>
      </c>
      <c r="IM13" s="28">
        <v>98761563</v>
      </c>
      <c r="IN13" s="16">
        <v>3381000</v>
      </c>
      <c r="IO13" s="16">
        <v>3381000</v>
      </c>
      <c r="IP13" s="16">
        <v>3381000</v>
      </c>
      <c r="IQ13" s="16">
        <v>91819116.5</v>
      </c>
      <c r="IR13" s="16">
        <v>91767310.739999995</v>
      </c>
      <c r="IS13" s="28">
        <v>91767310.739999995</v>
      </c>
      <c r="IT13" s="16"/>
      <c r="IU13" s="16"/>
      <c r="IV13" s="16"/>
      <c r="IW13" s="16"/>
      <c r="IX13" s="16"/>
      <c r="IY13" s="16"/>
      <c r="IZ13" s="16">
        <v>432165</v>
      </c>
      <c r="JA13" s="16">
        <v>432165</v>
      </c>
      <c r="JB13" s="16">
        <v>432165</v>
      </c>
      <c r="JC13" s="16">
        <v>1762977.86</v>
      </c>
      <c r="JD13" s="16">
        <v>1091988.3500000001</v>
      </c>
      <c r="JE13" s="16">
        <v>1091988.3500000001</v>
      </c>
      <c r="JF13" s="16">
        <v>2146914</v>
      </c>
      <c r="JG13" s="16">
        <v>2089750</v>
      </c>
      <c r="JH13" s="28">
        <v>2089750</v>
      </c>
      <c r="JI13" s="16">
        <v>50820</v>
      </c>
      <c r="JJ13" s="16"/>
      <c r="JK13" s="28"/>
      <c r="JL13" s="16">
        <v>16016.5</v>
      </c>
      <c r="JM13" s="28">
        <v>16016.5</v>
      </c>
      <c r="JN13" s="28">
        <v>16016.5</v>
      </c>
      <c r="JO13" s="16">
        <v>894114.85</v>
      </c>
      <c r="JP13" s="16">
        <v>894114.85</v>
      </c>
      <c r="JQ13" s="16">
        <v>894114.85</v>
      </c>
      <c r="JR13" s="16">
        <v>40240.879999999997</v>
      </c>
      <c r="JS13" s="28">
        <v>91558.53</v>
      </c>
      <c r="JT13" s="28">
        <v>91558.53</v>
      </c>
      <c r="JU13" s="16"/>
      <c r="JV13" s="28"/>
      <c r="JW13" s="28"/>
      <c r="JX13" s="16"/>
      <c r="JY13" s="28"/>
      <c r="JZ13" s="28"/>
      <c r="KA13" s="16">
        <v>12098</v>
      </c>
      <c r="KB13" s="28">
        <v>12098</v>
      </c>
      <c r="KC13" s="28">
        <v>0</v>
      </c>
      <c r="KD13" s="20">
        <f t="shared" si="12"/>
        <v>0</v>
      </c>
      <c r="KE13" s="20">
        <f t="shared" si="13"/>
        <v>168297894.80000001</v>
      </c>
      <c r="KF13" s="20">
        <f t="shared" si="14"/>
        <v>167924186.28</v>
      </c>
      <c r="KG13" s="28"/>
      <c r="KH13" s="28">
        <v>3567480</v>
      </c>
      <c r="KI13" s="28">
        <v>3409453.59</v>
      </c>
      <c r="KJ13" s="28"/>
      <c r="KK13" s="28"/>
      <c r="KL13" s="28"/>
      <c r="KM13" s="28"/>
      <c r="KN13" s="28">
        <v>537200</v>
      </c>
      <c r="KO13" s="28">
        <v>537200</v>
      </c>
      <c r="KP13" s="28"/>
      <c r="KQ13" s="28">
        <v>92656014.799999997</v>
      </c>
      <c r="KR13" s="28">
        <v>92440332.689999998</v>
      </c>
      <c r="KS13" s="28"/>
      <c r="KT13" s="16"/>
      <c r="KU13" s="16"/>
      <c r="KV13" s="16"/>
      <c r="KW13" s="16">
        <v>71537200</v>
      </c>
      <c r="KX13" s="16">
        <v>71537200</v>
      </c>
      <c r="KY13" s="16"/>
      <c r="KZ13" s="16"/>
      <c r="LA13" s="16"/>
      <c r="LB13" s="16"/>
      <c r="LC13" s="16"/>
      <c r="LD13" s="16"/>
      <c r="LE13" s="16"/>
      <c r="LF13" s="10"/>
      <c r="LG13" s="10"/>
      <c r="LH13" s="10"/>
      <c r="LI13" s="10"/>
      <c r="LJ13" s="10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4"/>
      <c r="OS13" s="14"/>
      <c r="OT13" s="14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</row>
    <row r="14" spans="1:711" x14ac:dyDescent="0.25">
      <c r="A14" s="4" t="s">
        <v>23</v>
      </c>
      <c r="B14" s="20">
        <f t="shared" si="1"/>
        <v>619142840.00999999</v>
      </c>
      <c r="C14" s="20">
        <f t="shared" si="2"/>
        <v>892197653.29999995</v>
      </c>
      <c r="D14" s="20">
        <f t="shared" si="0"/>
        <v>881060084.03999996</v>
      </c>
      <c r="E14" s="30">
        <f t="shared" si="3"/>
        <v>201120950</v>
      </c>
      <c r="F14" s="30">
        <f t="shared" si="4"/>
        <v>217096642</v>
      </c>
      <c r="G14" s="30">
        <f t="shared" si="5"/>
        <v>217096642</v>
      </c>
      <c r="H14" s="28">
        <v>182427400</v>
      </c>
      <c r="I14" s="28">
        <v>182427400</v>
      </c>
      <c r="J14" s="28">
        <v>182427400</v>
      </c>
      <c r="K14" s="28">
        <v>18693550</v>
      </c>
      <c r="L14" s="28">
        <v>34669242</v>
      </c>
      <c r="M14" s="28">
        <v>34669242</v>
      </c>
      <c r="N14" s="20">
        <f t="shared" si="6"/>
        <v>35208644.280000001</v>
      </c>
      <c r="O14" s="20">
        <f t="shared" si="7"/>
        <v>141309311.68000001</v>
      </c>
      <c r="P14" s="20">
        <f t="shared" si="8"/>
        <v>133567237.93999998</v>
      </c>
      <c r="Q14" s="28"/>
      <c r="R14" s="16"/>
      <c r="S14" s="16"/>
      <c r="T14" s="16"/>
      <c r="U14" s="28">
        <v>12000000</v>
      </c>
      <c r="V14" s="28">
        <v>12000000</v>
      </c>
      <c r="W14" s="28"/>
      <c r="X14" s="16"/>
      <c r="Y14" s="16"/>
      <c r="Z14" s="16"/>
      <c r="AA14" s="16">
        <v>1615242.08</v>
      </c>
      <c r="AB14" s="16">
        <v>1615242.08</v>
      </c>
      <c r="AC14" s="16"/>
      <c r="AD14" s="16"/>
      <c r="AE14" s="16"/>
      <c r="AF14" s="16"/>
      <c r="AG14" s="16"/>
      <c r="AH14" s="16"/>
      <c r="AI14" s="16"/>
      <c r="AJ14" s="16"/>
      <c r="AK14" s="28"/>
      <c r="AL14" s="28"/>
      <c r="AM14" s="16"/>
      <c r="AN14" s="16"/>
      <c r="AO14" s="16"/>
      <c r="AP14" s="16"/>
      <c r="AQ14" s="16"/>
      <c r="AR14" s="16"/>
      <c r="AS14" s="19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>
        <v>977507.39</v>
      </c>
      <c r="BE14" s="28">
        <v>1463677.72</v>
      </c>
      <c r="BF14" s="28">
        <v>1463677.72</v>
      </c>
      <c r="BG14" s="28">
        <v>7851049</v>
      </c>
      <c r="BH14" s="16">
        <v>9496938</v>
      </c>
      <c r="BI14" s="16">
        <v>9496938</v>
      </c>
      <c r="BJ14" s="16">
        <v>3652429.39</v>
      </c>
      <c r="BK14" s="28">
        <v>4720506.8899999997</v>
      </c>
      <c r="BL14" s="28">
        <v>4720506.8899999997</v>
      </c>
      <c r="BM14" s="28"/>
      <c r="BN14" s="16"/>
      <c r="BO14" s="16"/>
      <c r="BP14" s="16"/>
      <c r="BQ14" s="16"/>
      <c r="BR14" s="16"/>
      <c r="BS14" s="16"/>
      <c r="BT14" s="16"/>
      <c r="BU14" s="16"/>
      <c r="BV14" s="16">
        <v>5799132.5</v>
      </c>
      <c r="BW14" s="16">
        <v>1269190.5</v>
      </c>
      <c r="BX14" s="16">
        <v>1269190.5</v>
      </c>
      <c r="BY14" s="16"/>
      <c r="BZ14" s="16">
        <v>11268748.050000001</v>
      </c>
      <c r="CA14" s="28">
        <v>9482991.1300000008</v>
      </c>
      <c r="CB14" s="16"/>
      <c r="CC14" s="16">
        <v>9036691.6400000006</v>
      </c>
      <c r="CD14" s="16">
        <v>7473909.3200000003</v>
      </c>
      <c r="CE14" s="16"/>
      <c r="CF14" s="16"/>
      <c r="CG14" s="16"/>
      <c r="CH14" s="16">
        <v>1194270</v>
      </c>
      <c r="CI14" s="16">
        <v>1194270</v>
      </c>
      <c r="CJ14" s="28">
        <v>1194270</v>
      </c>
      <c r="CK14" s="28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>
        <v>2563791</v>
      </c>
      <c r="CX14" s="16">
        <v>2563791</v>
      </c>
      <c r="CY14" s="16">
        <v>2563791</v>
      </c>
      <c r="CZ14" s="16"/>
      <c r="DA14" s="16">
        <v>13207469.4</v>
      </c>
      <c r="DB14" s="28">
        <v>13016889.74</v>
      </c>
      <c r="DC14" s="28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28"/>
      <c r="DT14" s="28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>
        <v>7000000</v>
      </c>
      <c r="EO14" s="16">
        <v>4374999.9000000004</v>
      </c>
      <c r="EP14" s="16"/>
      <c r="EQ14" s="16"/>
      <c r="ER14" s="16"/>
      <c r="ES14" s="16"/>
      <c r="ET14" s="16"/>
      <c r="EU14" s="16"/>
      <c r="EV14" s="16"/>
      <c r="EW14" s="34">
        <v>39782238.789999999</v>
      </c>
      <c r="EX14" s="16">
        <v>39782238.789999999</v>
      </c>
      <c r="EY14" s="16"/>
      <c r="EZ14" s="16">
        <v>5295504.75</v>
      </c>
      <c r="FA14" s="28">
        <v>4676603.7699999996</v>
      </c>
      <c r="FB14" s="28"/>
      <c r="FC14" s="16"/>
      <c r="FD14" s="16"/>
      <c r="FE14" s="16"/>
      <c r="FF14" s="16"/>
      <c r="FG14" s="16"/>
      <c r="FH14" s="16"/>
      <c r="FI14" s="16"/>
      <c r="FJ14" s="28"/>
      <c r="FK14" s="16"/>
      <c r="FL14" s="34">
        <v>2024577.86</v>
      </c>
      <c r="FM14" s="28">
        <v>2024577.86</v>
      </c>
      <c r="FN14" s="28"/>
      <c r="FO14" s="16"/>
      <c r="FP14" s="28"/>
      <c r="FQ14" s="28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28"/>
      <c r="GC14" s="28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28"/>
      <c r="GR14" s="28"/>
      <c r="GS14" s="28"/>
      <c r="GT14" s="28"/>
      <c r="GU14" s="16"/>
      <c r="GV14" s="16"/>
      <c r="GW14" s="28"/>
      <c r="GX14" s="16"/>
      <c r="GY14" s="28"/>
      <c r="GZ14" s="28"/>
      <c r="HA14" s="16">
        <v>8420465</v>
      </c>
      <c r="HB14" s="16">
        <v>8420465</v>
      </c>
      <c r="HC14" s="28">
        <v>8420465</v>
      </c>
      <c r="HD14" s="28"/>
      <c r="HE14" s="28"/>
      <c r="HF14" s="28"/>
      <c r="HG14" s="16"/>
      <c r="HH14" s="16"/>
      <c r="HI14" s="16"/>
      <c r="HJ14" s="16"/>
      <c r="HK14" s="28">
        <v>5200000</v>
      </c>
      <c r="HL14" s="28">
        <v>4940285.21</v>
      </c>
      <c r="HM14" s="16">
        <v>200000</v>
      </c>
      <c r="HN14" s="28">
        <v>200000</v>
      </c>
      <c r="HO14" s="28">
        <v>200000</v>
      </c>
      <c r="HP14" s="28">
        <v>2800000</v>
      </c>
      <c r="HQ14" s="16">
        <v>4450000</v>
      </c>
      <c r="HR14" s="28">
        <v>3799999.99</v>
      </c>
      <c r="HS14" s="16"/>
      <c r="HT14" s="52"/>
      <c r="HU14" s="28"/>
      <c r="HV14" s="28">
        <v>1750000</v>
      </c>
      <c r="HW14" s="34">
        <v>1100000</v>
      </c>
      <c r="HX14" s="28">
        <v>1050661.04</v>
      </c>
      <c r="HY14" s="28"/>
      <c r="HZ14" s="16"/>
      <c r="IA14" s="16"/>
      <c r="IB14" s="16"/>
      <c r="IC14" s="16"/>
      <c r="ID14" s="16"/>
      <c r="IE14" s="16"/>
      <c r="IF14" s="16"/>
      <c r="IG14" s="16"/>
      <c r="IH14" s="20">
        <f t="shared" si="9"/>
        <v>382813245.73000002</v>
      </c>
      <c r="II14" s="20">
        <f t="shared" si="10"/>
        <v>363098194.61999995</v>
      </c>
      <c r="IJ14" s="20">
        <f t="shared" si="11"/>
        <v>362900831.59999996</v>
      </c>
      <c r="IK14" s="28">
        <v>197462094</v>
      </c>
      <c r="IL14" s="16">
        <v>177347203</v>
      </c>
      <c r="IM14" s="28">
        <v>177347203</v>
      </c>
      <c r="IN14" s="28"/>
      <c r="IO14" s="16"/>
      <c r="IP14" s="16"/>
      <c r="IQ14" s="16">
        <v>162007915.75</v>
      </c>
      <c r="IR14" s="16">
        <v>164886014.91</v>
      </c>
      <c r="IS14" s="28">
        <v>164886014.91</v>
      </c>
      <c r="IT14" s="16">
        <v>1978054.5</v>
      </c>
      <c r="IU14" s="16">
        <v>1978054.5</v>
      </c>
      <c r="IV14" s="16">
        <v>1978054.5</v>
      </c>
      <c r="IW14" s="16"/>
      <c r="IX14" s="16"/>
      <c r="IY14" s="16"/>
      <c r="IZ14" s="16">
        <v>3082777</v>
      </c>
      <c r="JA14" s="16">
        <v>3082777</v>
      </c>
      <c r="JB14" s="16">
        <v>3082777</v>
      </c>
      <c r="JC14" s="16">
        <v>4037712.27</v>
      </c>
      <c r="JD14" s="16">
        <v>1868230.61</v>
      </c>
      <c r="JE14" s="16">
        <v>1868230.61</v>
      </c>
      <c r="JF14" s="16">
        <v>12881484</v>
      </c>
      <c r="JG14" s="16">
        <v>12690012.460000001</v>
      </c>
      <c r="JH14" s="28">
        <v>12690012.460000001</v>
      </c>
      <c r="JI14" s="16">
        <v>127050</v>
      </c>
      <c r="JJ14" s="16"/>
      <c r="JK14" s="28"/>
      <c r="JL14" s="16">
        <v>23027.599999999999</v>
      </c>
      <c r="JM14" s="28">
        <v>23027.599999999999</v>
      </c>
      <c r="JN14" s="28">
        <v>22561.919999999998</v>
      </c>
      <c r="JO14" s="16">
        <v>1025977.2</v>
      </c>
      <c r="JP14" s="16">
        <v>1025977.2</v>
      </c>
      <c r="JQ14" s="16">
        <v>1025977.2</v>
      </c>
      <c r="JR14" s="16">
        <v>155933.41</v>
      </c>
      <c r="JS14" s="28">
        <v>165677.34</v>
      </c>
      <c r="JT14" s="28">
        <v>0</v>
      </c>
      <c r="JU14" s="16"/>
      <c r="JV14" s="28"/>
      <c r="JW14" s="28"/>
      <c r="JX14" s="16"/>
      <c r="JY14" s="28"/>
      <c r="JZ14" s="28"/>
      <c r="KA14" s="16">
        <v>31220</v>
      </c>
      <c r="KB14" s="28">
        <v>31220</v>
      </c>
      <c r="KC14" s="28">
        <v>0</v>
      </c>
      <c r="KD14" s="20">
        <f t="shared" si="12"/>
        <v>0</v>
      </c>
      <c r="KE14" s="20">
        <f t="shared" si="13"/>
        <v>170693505</v>
      </c>
      <c r="KF14" s="20">
        <f t="shared" si="14"/>
        <v>167495372.5</v>
      </c>
      <c r="KG14" s="28"/>
      <c r="KH14" s="28">
        <v>6353760</v>
      </c>
      <c r="KI14" s="28">
        <v>6009704.3799999999</v>
      </c>
      <c r="KJ14" s="28"/>
      <c r="KK14" s="28"/>
      <c r="KL14" s="28"/>
      <c r="KM14" s="28"/>
      <c r="KN14" s="28">
        <v>805750</v>
      </c>
      <c r="KO14" s="28">
        <v>460693.12</v>
      </c>
      <c r="KP14" s="28"/>
      <c r="KQ14" s="28">
        <v>108852795</v>
      </c>
      <c r="KR14" s="28">
        <v>106343775</v>
      </c>
      <c r="KS14" s="28"/>
      <c r="KT14" s="16"/>
      <c r="KU14" s="16"/>
      <c r="KV14" s="16"/>
      <c r="KW14" s="16">
        <v>49681200</v>
      </c>
      <c r="KX14" s="16">
        <v>49681200</v>
      </c>
      <c r="KY14" s="16"/>
      <c r="KZ14" s="16"/>
      <c r="LA14" s="16"/>
      <c r="LB14" s="16"/>
      <c r="LC14" s="16">
        <v>5000000</v>
      </c>
      <c r="LD14" s="16">
        <v>5000000</v>
      </c>
      <c r="LE14" s="16"/>
      <c r="LF14" s="10"/>
      <c r="LG14" s="10"/>
      <c r="LH14" s="10"/>
      <c r="LI14" s="10"/>
      <c r="LJ14" s="10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4"/>
      <c r="OS14" s="14"/>
      <c r="OT14" s="14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</row>
    <row r="15" spans="1:711" ht="25.5" x14ac:dyDescent="0.25">
      <c r="A15" s="4" t="s">
        <v>24</v>
      </c>
      <c r="B15" s="20">
        <f t="shared" si="1"/>
        <v>65934727.449999988</v>
      </c>
      <c r="C15" s="20">
        <f t="shared" si="2"/>
        <v>77260999.899999991</v>
      </c>
      <c r="D15" s="20">
        <f t="shared" si="0"/>
        <v>76639531.190000013</v>
      </c>
      <c r="E15" s="30">
        <f t="shared" si="3"/>
        <v>41250730</v>
      </c>
      <c r="F15" s="30">
        <f t="shared" si="4"/>
        <v>42554627</v>
      </c>
      <c r="G15" s="30">
        <f t="shared" si="5"/>
        <v>42554627</v>
      </c>
      <c r="H15" s="28">
        <v>37841400</v>
      </c>
      <c r="I15" s="28">
        <v>37841400</v>
      </c>
      <c r="J15" s="28">
        <v>37841400</v>
      </c>
      <c r="K15" s="28">
        <v>3409330</v>
      </c>
      <c r="L15" s="28">
        <v>4713227</v>
      </c>
      <c r="M15" s="28">
        <v>4713227</v>
      </c>
      <c r="N15" s="20">
        <f t="shared" si="6"/>
        <v>5101275.55</v>
      </c>
      <c r="O15" s="20">
        <f t="shared" si="7"/>
        <v>15182571.539999999</v>
      </c>
      <c r="P15" s="20">
        <f t="shared" si="8"/>
        <v>14653614.32</v>
      </c>
      <c r="Q15" s="28"/>
      <c r="R15" s="16"/>
      <c r="S15" s="16"/>
      <c r="T15" s="16"/>
      <c r="U15" s="28"/>
      <c r="V15" s="28"/>
      <c r="W15" s="16"/>
      <c r="X15" s="16"/>
      <c r="Y15" s="16"/>
      <c r="Z15" s="16"/>
      <c r="AA15" s="16">
        <v>114880.45</v>
      </c>
      <c r="AB15" s="16">
        <v>114880.45</v>
      </c>
      <c r="AC15" s="16"/>
      <c r="AD15" s="16"/>
      <c r="AE15" s="16"/>
      <c r="AF15" s="16"/>
      <c r="AG15" s="16"/>
      <c r="AH15" s="16"/>
      <c r="AI15" s="16">
        <v>2234117.36</v>
      </c>
      <c r="AJ15" s="16">
        <v>2234117.36</v>
      </c>
      <c r="AK15" s="28">
        <v>1858673.46</v>
      </c>
      <c r="AL15" s="28"/>
      <c r="AM15" s="16"/>
      <c r="AN15" s="16"/>
      <c r="AO15" s="16"/>
      <c r="AP15" s="16"/>
      <c r="AQ15" s="16"/>
      <c r="AR15" s="16"/>
      <c r="AS15" s="19">
        <v>2238602.2000000002</v>
      </c>
      <c r="AT15" s="16">
        <v>2238602.2000000002</v>
      </c>
      <c r="AU15" s="16"/>
      <c r="AV15" s="16"/>
      <c r="AW15" s="16"/>
      <c r="AX15" s="16"/>
      <c r="AY15" s="16"/>
      <c r="AZ15" s="16"/>
      <c r="BA15" s="16"/>
      <c r="BB15" s="16">
        <v>2000000</v>
      </c>
      <c r="BC15" s="16">
        <v>2000000</v>
      </c>
      <c r="BD15" s="16">
        <v>375568.79</v>
      </c>
      <c r="BE15" s="28">
        <v>507239.92</v>
      </c>
      <c r="BF15" s="28">
        <v>507239.92</v>
      </c>
      <c r="BG15" s="28">
        <v>244643</v>
      </c>
      <c r="BH15" s="16">
        <v>301187</v>
      </c>
      <c r="BI15" s="16">
        <v>301187</v>
      </c>
      <c r="BJ15" s="16"/>
      <c r="BK15" s="16"/>
      <c r="BL15" s="28"/>
      <c r="BM15" s="28"/>
      <c r="BN15" s="16"/>
      <c r="BO15" s="16"/>
      <c r="BP15" s="16"/>
      <c r="BQ15" s="16"/>
      <c r="BR15" s="16"/>
      <c r="BS15" s="16"/>
      <c r="BT15" s="16"/>
      <c r="BU15" s="16"/>
      <c r="BV15" s="16">
        <v>213008.4</v>
      </c>
      <c r="BW15" s="16">
        <v>88179.3</v>
      </c>
      <c r="BX15" s="16">
        <v>88179.3</v>
      </c>
      <c r="BY15" s="16"/>
      <c r="BZ15" s="16">
        <v>393057.79</v>
      </c>
      <c r="CA15" s="28">
        <v>324403.23</v>
      </c>
      <c r="CB15" s="16"/>
      <c r="CC15" s="16"/>
      <c r="CD15" s="16"/>
      <c r="CE15" s="16"/>
      <c r="CF15" s="16"/>
      <c r="CG15" s="16"/>
      <c r="CH15" s="16">
        <v>101640</v>
      </c>
      <c r="CI15" s="16">
        <v>54208</v>
      </c>
      <c r="CJ15" s="28">
        <v>54208</v>
      </c>
      <c r="CK15" s="28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>
        <v>732758</v>
      </c>
      <c r="CX15" s="16">
        <v>732758</v>
      </c>
      <c r="CY15" s="16">
        <v>732758</v>
      </c>
      <c r="CZ15" s="16"/>
      <c r="DA15" s="16">
        <v>3020161.84</v>
      </c>
      <c r="DB15" s="28">
        <v>2935303.08</v>
      </c>
      <c r="DC15" s="28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28"/>
      <c r="DT15" s="28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>
        <v>171975.1</v>
      </c>
      <c r="EL15" s="16">
        <v>171975.1</v>
      </c>
      <c r="EM15" s="16"/>
      <c r="EN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28"/>
      <c r="FB15" s="28"/>
      <c r="FC15" s="16"/>
      <c r="FD15" s="16"/>
      <c r="FE15" s="16"/>
      <c r="FF15" s="16"/>
      <c r="FG15" s="16"/>
      <c r="FH15" s="16"/>
      <c r="FI15" s="16"/>
      <c r="FJ15" s="28"/>
      <c r="FK15" s="16"/>
      <c r="FL15" s="34">
        <v>1888664.58</v>
      </c>
      <c r="FM15" s="28">
        <v>1888664.58</v>
      </c>
      <c r="FN15" s="28"/>
      <c r="FO15" s="16"/>
      <c r="FP15" s="28"/>
      <c r="FQ15" s="28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28"/>
      <c r="GC15" s="28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28"/>
      <c r="GR15" s="28"/>
      <c r="GS15" s="28"/>
      <c r="GT15" s="28"/>
      <c r="GU15" s="16"/>
      <c r="GV15" s="16"/>
      <c r="GW15" s="28"/>
      <c r="GX15" s="16"/>
      <c r="GY15" s="28"/>
      <c r="GZ15" s="28"/>
      <c r="HA15" s="16">
        <v>449540</v>
      </c>
      <c r="HB15" s="16">
        <v>449540</v>
      </c>
      <c r="HC15" s="28">
        <v>449540</v>
      </c>
      <c r="HD15" s="28"/>
      <c r="HE15" s="28"/>
      <c r="HF15" s="28"/>
      <c r="HG15" s="16"/>
      <c r="HH15" s="16"/>
      <c r="HI15" s="16"/>
      <c r="HJ15" s="16"/>
      <c r="HK15" s="28"/>
      <c r="HL15" s="28"/>
      <c r="HM15" s="16">
        <v>750000</v>
      </c>
      <c r="HN15" s="34">
        <v>988000</v>
      </c>
      <c r="HO15" s="28">
        <v>988000</v>
      </c>
      <c r="HP15" s="28"/>
      <c r="HQ15" s="16"/>
      <c r="HR15" s="28"/>
      <c r="HS15" s="16"/>
      <c r="HT15" s="28"/>
      <c r="HU15" s="28"/>
      <c r="HV15" s="28"/>
      <c r="HW15" s="28"/>
      <c r="HX15" s="28"/>
      <c r="HY15" s="28"/>
      <c r="HZ15" s="16"/>
      <c r="IA15" s="16"/>
      <c r="IB15" s="16"/>
      <c r="IC15" s="16"/>
      <c r="ID15" s="16"/>
      <c r="IE15" s="16"/>
      <c r="IF15" s="16"/>
      <c r="IG15" s="16"/>
      <c r="IH15" s="20">
        <f t="shared" si="9"/>
        <v>19582721.899999995</v>
      </c>
      <c r="II15" s="20">
        <f t="shared" si="10"/>
        <v>18976961.359999996</v>
      </c>
      <c r="IJ15" s="20">
        <f t="shared" si="11"/>
        <v>18921811.609999999</v>
      </c>
      <c r="IK15" s="28">
        <v>5048246</v>
      </c>
      <c r="IL15" s="16">
        <v>4990410</v>
      </c>
      <c r="IM15" s="28">
        <v>4990410</v>
      </c>
      <c r="IN15" s="28"/>
      <c r="IO15" s="16"/>
      <c r="IP15" s="16"/>
      <c r="IQ15" s="16">
        <v>12747935.5</v>
      </c>
      <c r="IR15" s="16">
        <v>12300612.33</v>
      </c>
      <c r="IS15" s="28">
        <v>12300612.33</v>
      </c>
      <c r="IT15" s="16"/>
      <c r="IU15" s="16"/>
      <c r="IV15" s="16"/>
      <c r="IW15" s="16"/>
      <c r="IX15" s="16"/>
      <c r="IY15" s="16"/>
      <c r="IZ15" s="16">
        <v>49682</v>
      </c>
      <c r="JA15" s="16">
        <v>49682</v>
      </c>
      <c r="JB15" s="16">
        <v>49682</v>
      </c>
      <c r="JC15" s="16">
        <v>197138.38</v>
      </c>
      <c r="JD15" s="16">
        <v>93517.440000000002</v>
      </c>
      <c r="JE15" s="16">
        <v>93517.440000000002</v>
      </c>
      <c r="JF15" s="16">
        <v>1073457</v>
      </c>
      <c r="JG15" s="16">
        <v>1073457</v>
      </c>
      <c r="JH15" s="28">
        <v>1073457</v>
      </c>
      <c r="JI15" s="16">
        <v>25410</v>
      </c>
      <c r="JJ15" s="16">
        <v>25410</v>
      </c>
      <c r="JK15" s="28">
        <v>0</v>
      </c>
      <c r="JL15" s="16">
        <v>2603.4</v>
      </c>
      <c r="JM15" s="28">
        <v>2603.4</v>
      </c>
      <c r="JN15" s="28">
        <v>0</v>
      </c>
      <c r="JO15" s="16">
        <v>357993.4</v>
      </c>
      <c r="JP15" s="16">
        <v>357993.4</v>
      </c>
      <c r="JQ15" s="16">
        <v>357993.4</v>
      </c>
      <c r="JR15" s="16">
        <v>10060.219999999999</v>
      </c>
      <c r="JS15" s="28">
        <v>13079.79</v>
      </c>
      <c r="JT15" s="28">
        <v>0</v>
      </c>
      <c r="JU15" s="16">
        <v>70196</v>
      </c>
      <c r="JV15" s="28">
        <v>70196</v>
      </c>
      <c r="JW15" s="28">
        <v>56139.44</v>
      </c>
      <c r="JX15" s="16"/>
      <c r="JY15" s="28"/>
      <c r="JZ15" s="28"/>
      <c r="KA15" s="16"/>
      <c r="KB15" s="28"/>
      <c r="KC15" s="28"/>
      <c r="KD15" s="20">
        <f t="shared" si="12"/>
        <v>0</v>
      </c>
      <c r="KE15" s="20">
        <f t="shared" si="13"/>
        <v>546840</v>
      </c>
      <c r="KF15" s="20">
        <f t="shared" si="14"/>
        <v>509478.26</v>
      </c>
      <c r="KG15" s="28"/>
      <c r="KH15" s="28">
        <v>546840</v>
      </c>
      <c r="KI15" s="28">
        <v>509478.26</v>
      </c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0"/>
      <c r="LG15" s="10"/>
      <c r="LH15" s="10"/>
      <c r="LI15" s="10"/>
      <c r="LJ15" s="10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4"/>
      <c r="OS15" s="14"/>
      <c r="OT15" s="14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</row>
    <row r="16" spans="1:711" x14ac:dyDescent="0.25">
      <c r="A16" s="5" t="s">
        <v>25</v>
      </c>
      <c r="B16" s="20">
        <f t="shared" si="1"/>
        <v>9266278</v>
      </c>
      <c r="C16" s="20">
        <f t="shared" si="2"/>
        <v>11300127.49</v>
      </c>
      <c r="D16" s="20">
        <f t="shared" si="0"/>
        <v>11285045.85</v>
      </c>
      <c r="E16" s="30">
        <f t="shared" si="3"/>
        <v>6303170</v>
      </c>
      <c r="F16" s="30">
        <f t="shared" si="4"/>
        <v>7029047</v>
      </c>
      <c r="G16" s="30">
        <f t="shared" si="5"/>
        <v>7029047</v>
      </c>
      <c r="H16" s="28">
        <v>5568700</v>
      </c>
      <c r="I16" s="28">
        <v>5568700</v>
      </c>
      <c r="J16" s="28">
        <v>5568700</v>
      </c>
      <c r="K16" s="28">
        <v>734470</v>
      </c>
      <c r="L16" s="28">
        <v>1460347</v>
      </c>
      <c r="M16" s="28">
        <v>1460347</v>
      </c>
      <c r="N16" s="20">
        <f t="shared" si="6"/>
        <v>2760808</v>
      </c>
      <c r="O16" s="20">
        <f t="shared" si="7"/>
        <v>4045580.49</v>
      </c>
      <c r="P16" s="20">
        <f t="shared" si="8"/>
        <v>4030498.85</v>
      </c>
      <c r="Q16" s="28"/>
      <c r="R16" s="16"/>
      <c r="S16" s="16"/>
      <c r="T16" s="16"/>
      <c r="U16" s="28"/>
      <c r="V16" s="28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8"/>
      <c r="AL16" s="28"/>
      <c r="AM16" s="16"/>
      <c r="AN16" s="16"/>
      <c r="AO16" s="16"/>
      <c r="AP16" s="16"/>
      <c r="AQ16" s="16"/>
      <c r="AR16" s="16"/>
      <c r="AS16" s="19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28"/>
      <c r="BF16" s="28"/>
      <c r="BG16" s="28"/>
      <c r="BH16" s="16"/>
      <c r="BI16" s="16"/>
      <c r="BJ16" s="16"/>
      <c r="BK16" s="16"/>
      <c r="BL16" s="28"/>
      <c r="BM16" s="28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28"/>
      <c r="CB16" s="16"/>
      <c r="CC16" s="16"/>
      <c r="CD16" s="16"/>
      <c r="CE16" s="16"/>
      <c r="CF16" s="16"/>
      <c r="CG16" s="16"/>
      <c r="CH16" s="16"/>
      <c r="CI16" s="16"/>
      <c r="CJ16" s="31"/>
      <c r="CK16" s="31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>
        <v>869186.62</v>
      </c>
      <c r="DB16" s="28">
        <v>854104.98</v>
      </c>
      <c r="DC16" s="28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28"/>
      <c r="DT16" s="28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>
        <v>415585.87</v>
      </c>
      <c r="FA16" s="28">
        <v>415585.87</v>
      </c>
      <c r="FB16" s="28"/>
      <c r="FC16" s="16"/>
      <c r="FD16" s="16"/>
      <c r="FE16" s="16"/>
      <c r="FF16" s="16"/>
      <c r="FG16" s="16"/>
      <c r="FH16" s="16"/>
      <c r="FI16" s="16"/>
      <c r="FJ16" s="28"/>
      <c r="FK16" s="16"/>
      <c r="FL16" s="16"/>
      <c r="FM16" s="28"/>
      <c r="FN16" s="28"/>
      <c r="FO16" s="16"/>
      <c r="FP16" s="28"/>
      <c r="FQ16" s="28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28"/>
      <c r="GC16" s="28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28"/>
      <c r="GR16" s="28"/>
      <c r="GS16" s="28"/>
      <c r="GT16" s="28"/>
      <c r="GU16" s="16"/>
      <c r="GV16" s="16"/>
      <c r="GW16" s="28"/>
      <c r="GX16" s="16"/>
      <c r="GY16" s="28"/>
      <c r="GZ16" s="28"/>
      <c r="HA16" s="16">
        <v>2760808</v>
      </c>
      <c r="HB16" s="16">
        <v>2760808</v>
      </c>
      <c r="HC16" s="28">
        <v>2760808</v>
      </c>
      <c r="HD16" s="28"/>
      <c r="HE16" s="28"/>
      <c r="HF16" s="28"/>
      <c r="HG16" s="16"/>
      <c r="HH16" s="16"/>
      <c r="HI16" s="16"/>
      <c r="HJ16" s="16"/>
      <c r="HK16" s="28"/>
      <c r="HL16" s="28"/>
      <c r="HM16" s="16"/>
      <c r="HN16" s="28"/>
      <c r="HO16" s="28"/>
      <c r="HP16" s="28"/>
      <c r="HQ16" s="16"/>
      <c r="HR16" s="28"/>
      <c r="HS16" s="16"/>
      <c r="HT16" s="28"/>
      <c r="HU16" s="28"/>
      <c r="HV16" s="28"/>
      <c r="HW16" s="28"/>
      <c r="HX16" s="28"/>
      <c r="HY16" s="28"/>
      <c r="HZ16" s="16"/>
      <c r="IA16" s="16"/>
      <c r="IB16" s="16"/>
      <c r="IC16" s="16"/>
      <c r="ID16" s="16"/>
      <c r="IE16" s="16"/>
      <c r="IF16" s="16"/>
      <c r="IG16" s="16"/>
      <c r="IH16" s="20">
        <f t="shared" si="9"/>
        <v>202300</v>
      </c>
      <c r="II16" s="20">
        <f t="shared" si="10"/>
        <v>225500</v>
      </c>
      <c r="IJ16" s="20">
        <f t="shared" si="11"/>
        <v>225500</v>
      </c>
      <c r="IK16" s="28"/>
      <c r="IL16" s="16"/>
      <c r="IM16" s="28"/>
      <c r="IN16" s="28"/>
      <c r="IO16" s="16"/>
      <c r="IP16" s="16"/>
      <c r="IQ16" s="16"/>
      <c r="IR16" s="16"/>
      <c r="IS16" s="28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28"/>
      <c r="JI16" s="16"/>
      <c r="JJ16" s="16"/>
      <c r="JK16" s="28"/>
      <c r="JL16" s="16"/>
      <c r="JM16" s="28"/>
      <c r="JN16" s="28"/>
      <c r="JO16" s="16"/>
      <c r="JP16" s="16"/>
      <c r="JQ16" s="16"/>
      <c r="JR16" s="16"/>
      <c r="JS16" s="28"/>
      <c r="JT16" s="28"/>
      <c r="JU16" s="16"/>
      <c r="JV16" s="28"/>
      <c r="JW16" s="28"/>
      <c r="JX16" s="16">
        <v>202300</v>
      </c>
      <c r="JY16" s="28">
        <v>225500</v>
      </c>
      <c r="JZ16" s="28">
        <v>225500</v>
      </c>
      <c r="KA16" s="16"/>
      <c r="KB16" s="28"/>
      <c r="KC16" s="28"/>
      <c r="KD16" s="20">
        <f t="shared" si="12"/>
        <v>0</v>
      </c>
      <c r="KE16" s="20">
        <f t="shared" si="13"/>
        <v>0</v>
      </c>
      <c r="KF16" s="20">
        <f t="shared" si="14"/>
        <v>0</v>
      </c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0"/>
      <c r="LG16" s="10"/>
      <c r="LH16" s="10"/>
      <c r="LI16" s="10"/>
      <c r="LJ16" s="10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4"/>
      <c r="OS16" s="14"/>
      <c r="OT16" s="14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</row>
    <row r="17" spans="1:711" x14ac:dyDescent="0.25">
      <c r="A17" s="5" t="s">
        <v>26</v>
      </c>
      <c r="B17" s="20">
        <f t="shared" si="1"/>
        <v>3627368</v>
      </c>
      <c r="C17" s="20">
        <f t="shared" si="2"/>
        <v>3636568</v>
      </c>
      <c r="D17" s="20">
        <f t="shared" si="0"/>
        <v>3636568</v>
      </c>
      <c r="E17" s="30">
        <f t="shared" si="3"/>
        <v>3231690</v>
      </c>
      <c r="F17" s="30">
        <f t="shared" si="4"/>
        <v>3231690</v>
      </c>
      <c r="G17" s="30">
        <f t="shared" si="5"/>
        <v>3231690</v>
      </c>
      <c r="H17" s="28">
        <v>3089000</v>
      </c>
      <c r="I17" s="28">
        <v>3089000</v>
      </c>
      <c r="J17" s="28">
        <v>3089000</v>
      </c>
      <c r="K17" s="28">
        <v>142690</v>
      </c>
      <c r="L17" s="28">
        <v>142690</v>
      </c>
      <c r="M17" s="28">
        <v>142690</v>
      </c>
      <c r="N17" s="20">
        <f t="shared" si="6"/>
        <v>314678</v>
      </c>
      <c r="O17" s="20">
        <f t="shared" si="7"/>
        <v>314678</v>
      </c>
      <c r="P17" s="20">
        <f t="shared" si="8"/>
        <v>314678</v>
      </c>
      <c r="Q17" s="28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8"/>
      <c r="AL17" s="28"/>
      <c r="AM17" s="16"/>
      <c r="AN17" s="16"/>
      <c r="AO17" s="16"/>
      <c r="AP17" s="16"/>
      <c r="AQ17" s="16"/>
      <c r="AR17" s="16"/>
      <c r="AS17" s="19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28"/>
      <c r="BF17" s="28"/>
      <c r="BG17" s="28"/>
      <c r="BH17" s="16"/>
      <c r="BI17" s="16"/>
      <c r="BJ17" s="16"/>
      <c r="BK17" s="16"/>
      <c r="BL17" s="28"/>
      <c r="BM17" s="28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28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28"/>
      <c r="DC17" s="28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28"/>
      <c r="DT17" s="28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28"/>
      <c r="FB17" s="28"/>
      <c r="FC17" s="16"/>
      <c r="FD17" s="16"/>
      <c r="FE17" s="16"/>
      <c r="FF17" s="16"/>
      <c r="FG17" s="16"/>
      <c r="FH17" s="16"/>
      <c r="FI17" s="16"/>
      <c r="FJ17" s="28"/>
      <c r="FK17" s="16"/>
      <c r="FL17" s="16"/>
      <c r="FM17" s="28"/>
      <c r="FN17" s="28"/>
      <c r="FO17" s="16"/>
      <c r="FP17" s="28"/>
      <c r="FQ17" s="28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28"/>
      <c r="GC17" s="28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28"/>
      <c r="GR17" s="28"/>
      <c r="GS17" s="28"/>
      <c r="GT17" s="28"/>
      <c r="GU17" s="16"/>
      <c r="GV17" s="16"/>
      <c r="GW17" s="28"/>
      <c r="GX17" s="16"/>
      <c r="GY17" s="28"/>
      <c r="GZ17" s="28"/>
      <c r="HA17" s="16">
        <v>314678</v>
      </c>
      <c r="HB17" s="16">
        <v>314678</v>
      </c>
      <c r="HC17" s="28">
        <v>314678</v>
      </c>
      <c r="HD17" s="28"/>
      <c r="HE17" s="28"/>
      <c r="HF17" s="28"/>
      <c r="HG17" s="16"/>
      <c r="HH17" s="16"/>
      <c r="HI17" s="16"/>
      <c r="HJ17" s="16"/>
      <c r="HK17" s="28"/>
      <c r="HL17" s="28"/>
      <c r="HM17" s="16"/>
      <c r="HN17" s="28"/>
      <c r="HO17" s="28"/>
      <c r="HP17" s="28"/>
      <c r="HQ17" s="16"/>
      <c r="HR17" s="28"/>
      <c r="HS17" s="16"/>
      <c r="HT17" s="28"/>
      <c r="HU17" s="28"/>
      <c r="HV17" s="28"/>
      <c r="HW17" s="28"/>
      <c r="HX17" s="28"/>
      <c r="HY17" s="28"/>
      <c r="HZ17" s="16"/>
      <c r="IA17" s="16"/>
      <c r="IB17" s="16"/>
      <c r="IC17" s="16"/>
      <c r="ID17" s="16"/>
      <c r="IE17" s="16"/>
      <c r="IF17" s="16"/>
      <c r="IG17" s="16"/>
      <c r="IH17" s="20">
        <f t="shared" si="9"/>
        <v>81000</v>
      </c>
      <c r="II17" s="20">
        <f t="shared" si="10"/>
        <v>90200</v>
      </c>
      <c r="IJ17" s="20">
        <f t="shared" si="11"/>
        <v>90200</v>
      </c>
      <c r="IK17" s="28"/>
      <c r="IL17" s="16"/>
      <c r="IM17" s="28"/>
      <c r="IN17" s="28"/>
      <c r="IO17" s="16"/>
      <c r="IP17" s="16"/>
      <c r="IQ17" s="16"/>
      <c r="IR17" s="16"/>
      <c r="IS17" s="28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28"/>
      <c r="JI17" s="16"/>
      <c r="JJ17" s="16"/>
      <c r="JK17" s="28"/>
      <c r="JL17" s="16"/>
      <c r="JM17" s="28"/>
      <c r="JN17" s="28"/>
      <c r="JO17" s="16"/>
      <c r="JP17" s="16"/>
      <c r="JQ17" s="16"/>
      <c r="JR17" s="16"/>
      <c r="JS17" s="28"/>
      <c r="JT17" s="28"/>
      <c r="JU17" s="16"/>
      <c r="JV17" s="28"/>
      <c r="JW17" s="28"/>
      <c r="JX17" s="16">
        <v>81000</v>
      </c>
      <c r="JY17" s="28">
        <v>90200</v>
      </c>
      <c r="JZ17" s="28">
        <v>90200</v>
      </c>
      <c r="KA17" s="16"/>
      <c r="KB17" s="28"/>
      <c r="KC17" s="28"/>
      <c r="KD17" s="20">
        <f t="shared" si="12"/>
        <v>0</v>
      </c>
      <c r="KE17" s="20">
        <f t="shared" si="13"/>
        <v>0</v>
      </c>
      <c r="KF17" s="20">
        <f t="shared" si="14"/>
        <v>0</v>
      </c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0"/>
      <c r="LG17" s="10"/>
      <c r="LH17" s="10"/>
      <c r="LI17" s="10"/>
      <c r="LJ17" s="10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4"/>
      <c r="OS17" s="14"/>
      <c r="OT17" s="14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</row>
    <row r="18" spans="1:711" x14ac:dyDescent="0.25">
      <c r="A18" s="5" t="s">
        <v>27</v>
      </c>
      <c r="B18" s="20">
        <f t="shared" si="1"/>
        <v>6826042</v>
      </c>
      <c r="C18" s="20">
        <f t="shared" si="2"/>
        <v>24143696.84</v>
      </c>
      <c r="D18" s="20">
        <f t="shared" si="0"/>
        <v>22562435.530000001</v>
      </c>
      <c r="E18" s="30">
        <f t="shared" si="3"/>
        <v>5351470</v>
      </c>
      <c r="F18" s="30">
        <f t="shared" si="4"/>
        <v>5370241</v>
      </c>
      <c r="G18" s="30">
        <f t="shared" si="5"/>
        <v>5370241</v>
      </c>
      <c r="H18" s="28">
        <v>5104900</v>
      </c>
      <c r="I18" s="28">
        <v>5104900</v>
      </c>
      <c r="J18" s="28">
        <v>5104900</v>
      </c>
      <c r="K18" s="28">
        <v>246570</v>
      </c>
      <c r="L18" s="28">
        <v>265341</v>
      </c>
      <c r="M18" s="28">
        <v>265341</v>
      </c>
      <c r="N18" s="20">
        <f t="shared" si="6"/>
        <v>1393572</v>
      </c>
      <c r="O18" s="20">
        <f t="shared" si="7"/>
        <v>18683255.84</v>
      </c>
      <c r="P18" s="20">
        <f t="shared" si="8"/>
        <v>17101994.530000001</v>
      </c>
      <c r="Q18" s="28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28"/>
      <c r="AL18" s="28"/>
      <c r="AM18" s="16"/>
      <c r="AN18" s="16"/>
      <c r="AO18" s="16"/>
      <c r="AP18" s="16"/>
      <c r="AQ18" s="16"/>
      <c r="AR18" s="16"/>
      <c r="AS18" s="19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28"/>
      <c r="BF18" s="28"/>
      <c r="BG18" s="28"/>
      <c r="BH18" s="16"/>
      <c r="BI18" s="16"/>
      <c r="BJ18" s="16"/>
      <c r="BK18" s="16"/>
      <c r="BL18" s="28"/>
      <c r="BM18" s="28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28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28"/>
      <c r="DC18" s="28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>
        <f>14457956.99+2831726.85</f>
        <v>17289683.84</v>
      </c>
      <c r="DQ18" s="16">
        <v>15708422.529999999</v>
      </c>
      <c r="DR18" s="16"/>
      <c r="DS18" s="28"/>
      <c r="DT18" s="28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28"/>
      <c r="FB18" s="28"/>
      <c r="FC18" s="16"/>
      <c r="FD18" s="16"/>
      <c r="FE18" s="16"/>
      <c r="FF18" s="16"/>
      <c r="FG18" s="16"/>
      <c r="FH18" s="16"/>
      <c r="FI18" s="16"/>
      <c r="FJ18" s="28"/>
      <c r="FK18" s="16"/>
      <c r="FL18" s="16"/>
      <c r="FM18" s="28"/>
      <c r="FN18" s="28"/>
      <c r="FO18" s="16"/>
      <c r="FP18" s="28"/>
      <c r="FQ18" s="28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28"/>
      <c r="GC18" s="28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28"/>
      <c r="GR18" s="28"/>
      <c r="GS18" s="28"/>
      <c r="GT18" s="28"/>
      <c r="GU18" s="16"/>
      <c r="GV18" s="16"/>
      <c r="GW18" s="28"/>
      <c r="GX18" s="16"/>
      <c r="GY18" s="28"/>
      <c r="GZ18" s="28"/>
      <c r="HA18" s="16">
        <v>1393572</v>
      </c>
      <c r="HB18" s="16">
        <v>1393572</v>
      </c>
      <c r="HC18" s="28">
        <v>1393572</v>
      </c>
      <c r="HD18" s="28"/>
      <c r="HE18" s="28"/>
      <c r="HF18" s="28"/>
      <c r="HG18" s="16"/>
      <c r="HH18" s="16"/>
      <c r="HI18" s="16"/>
      <c r="HJ18" s="16"/>
      <c r="HK18" s="28"/>
      <c r="HL18" s="28"/>
      <c r="HM18" s="16"/>
      <c r="HN18" s="28"/>
      <c r="HO18" s="28"/>
      <c r="HP18" s="28"/>
      <c r="HQ18" s="16"/>
      <c r="HR18" s="28"/>
      <c r="HS18" s="16"/>
      <c r="HT18" s="28"/>
      <c r="HU18" s="28"/>
      <c r="HV18" s="28"/>
      <c r="HW18" s="28"/>
      <c r="HX18" s="28"/>
      <c r="HY18" s="28"/>
      <c r="HZ18" s="16"/>
      <c r="IA18" s="16"/>
      <c r="IB18" s="16"/>
      <c r="IC18" s="16"/>
      <c r="ID18" s="16"/>
      <c r="IE18" s="16"/>
      <c r="IF18" s="16"/>
      <c r="IG18" s="16"/>
      <c r="IH18" s="20">
        <f t="shared" si="9"/>
        <v>81000</v>
      </c>
      <c r="II18" s="20">
        <f t="shared" si="10"/>
        <v>90200</v>
      </c>
      <c r="IJ18" s="20">
        <f t="shared" si="11"/>
        <v>90200</v>
      </c>
      <c r="IK18" s="28"/>
      <c r="IL18" s="16"/>
      <c r="IM18" s="28"/>
      <c r="IN18" s="28"/>
      <c r="IO18" s="16"/>
      <c r="IP18" s="16"/>
      <c r="IQ18" s="16"/>
      <c r="IR18" s="16"/>
      <c r="IS18" s="28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28"/>
      <c r="JI18" s="16"/>
      <c r="JJ18" s="16"/>
      <c r="JK18" s="28"/>
      <c r="JL18" s="16"/>
      <c r="JM18" s="28"/>
      <c r="JN18" s="28"/>
      <c r="JO18" s="16"/>
      <c r="JP18" s="16"/>
      <c r="JQ18" s="16"/>
      <c r="JR18" s="16"/>
      <c r="JS18" s="28"/>
      <c r="JT18" s="28"/>
      <c r="JU18" s="16"/>
      <c r="JV18" s="28"/>
      <c r="JW18" s="28"/>
      <c r="JX18" s="16">
        <v>81000</v>
      </c>
      <c r="JY18" s="28">
        <v>90200</v>
      </c>
      <c r="JZ18" s="28">
        <v>90200</v>
      </c>
      <c r="KA18" s="28"/>
      <c r="KB18" s="28"/>
      <c r="KC18" s="28"/>
      <c r="KD18" s="20">
        <f t="shared" si="12"/>
        <v>0</v>
      </c>
      <c r="KE18" s="20">
        <f t="shared" si="13"/>
        <v>0</v>
      </c>
      <c r="KF18" s="20">
        <f t="shared" si="14"/>
        <v>0</v>
      </c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0"/>
      <c r="LG18" s="10"/>
      <c r="LH18" s="10"/>
      <c r="LI18" s="10"/>
      <c r="LJ18" s="10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4"/>
      <c r="OS18" s="14"/>
      <c r="OT18" s="14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</row>
    <row r="19" spans="1:711" x14ac:dyDescent="0.25">
      <c r="A19" s="5" t="s">
        <v>28</v>
      </c>
      <c r="B19" s="20">
        <f t="shared" si="1"/>
        <v>3400560</v>
      </c>
      <c r="C19" s="20">
        <f t="shared" si="2"/>
        <v>3411772</v>
      </c>
      <c r="D19" s="20">
        <f t="shared" si="0"/>
        <v>3411772</v>
      </c>
      <c r="E19" s="30">
        <f t="shared" si="3"/>
        <v>2870020</v>
      </c>
      <c r="F19" s="30">
        <f t="shared" si="4"/>
        <v>2872032</v>
      </c>
      <c r="G19" s="30">
        <f t="shared" si="5"/>
        <v>2872032</v>
      </c>
      <c r="H19" s="28">
        <v>2682900</v>
      </c>
      <c r="I19" s="28">
        <v>2682900</v>
      </c>
      <c r="J19" s="28">
        <v>2682900</v>
      </c>
      <c r="K19" s="28">
        <v>187120</v>
      </c>
      <c r="L19" s="28">
        <v>189132</v>
      </c>
      <c r="M19" s="28">
        <v>189132</v>
      </c>
      <c r="N19" s="20">
        <f t="shared" si="6"/>
        <v>449540</v>
      </c>
      <c r="O19" s="20">
        <f t="shared" si="7"/>
        <v>449540</v>
      </c>
      <c r="P19" s="20">
        <f t="shared" si="8"/>
        <v>449540</v>
      </c>
      <c r="Q19" s="28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8"/>
      <c r="AL19" s="28"/>
      <c r="AM19" s="16"/>
      <c r="AN19" s="16"/>
      <c r="AO19" s="16"/>
      <c r="AP19" s="16"/>
      <c r="AQ19" s="16"/>
      <c r="AR19" s="16"/>
      <c r="AS19" s="19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28"/>
      <c r="BF19" s="28"/>
      <c r="BG19" s="28"/>
      <c r="BH19" s="16"/>
      <c r="BI19" s="16"/>
      <c r="BJ19" s="16"/>
      <c r="BK19" s="16"/>
      <c r="BL19" s="28"/>
      <c r="BM19" s="28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28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28"/>
      <c r="DC19" s="28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28"/>
      <c r="DT19" s="28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28"/>
      <c r="FB19" s="28"/>
      <c r="FC19" s="16"/>
      <c r="FD19" s="16"/>
      <c r="FE19" s="16"/>
      <c r="FF19" s="16"/>
      <c r="FG19" s="16"/>
      <c r="FH19" s="16"/>
      <c r="FI19" s="16"/>
      <c r="FJ19" s="28"/>
      <c r="FK19" s="16"/>
      <c r="FL19" s="16"/>
      <c r="FM19" s="28"/>
      <c r="FN19" s="28"/>
      <c r="FO19" s="16"/>
      <c r="FP19" s="28"/>
      <c r="FQ19" s="28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28"/>
      <c r="GC19" s="28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28"/>
      <c r="GR19" s="28"/>
      <c r="GS19" s="28"/>
      <c r="GT19" s="28"/>
      <c r="GU19" s="16"/>
      <c r="GV19" s="16"/>
      <c r="GW19" s="28"/>
      <c r="GX19" s="16"/>
      <c r="GY19" s="28"/>
      <c r="GZ19" s="28"/>
      <c r="HA19" s="16">
        <v>449540</v>
      </c>
      <c r="HB19" s="16">
        <v>449540</v>
      </c>
      <c r="HC19" s="28">
        <v>449540</v>
      </c>
      <c r="HD19" s="28"/>
      <c r="HE19" s="28"/>
      <c r="HF19" s="28"/>
      <c r="HG19" s="16"/>
      <c r="HH19" s="16"/>
      <c r="HI19" s="16"/>
      <c r="HJ19" s="16"/>
      <c r="HK19" s="28"/>
      <c r="HL19" s="28"/>
      <c r="HM19" s="16"/>
      <c r="HN19" s="28"/>
      <c r="HO19" s="28"/>
      <c r="HP19" s="28"/>
      <c r="HQ19" s="16"/>
      <c r="HR19" s="28"/>
      <c r="HS19" s="16"/>
      <c r="HT19" s="28"/>
      <c r="HU19" s="28"/>
      <c r="HV19" s="28"/>
      <c r="HW19" s="28"/>
      <c r="HX19" s="28"/>
      <c r="HY19" s="28"/>
      <c r="HZ19" s="16"/>
      <c r="IA19" s="16"/>
      <c r="IB19" s="16"/>
      <c r="IC19" s="16"/>
      <c r="ID19" s="16"/>
      <c r="IE19" s="16"/>
      <c r="IF19" s="16"/>
      <c r="IG19" s="16"/>
      <c r="IH19" s="20">
        <f t="shared" si="9"/>
        <v>81000</v>
      </c>
      <c r="II19" s="20">
        <f t="shared" si="10"/>
        <v>90200</v>
      </c>
      <c r="IJ19" s="20">
        <f t="shared" si="11"/>
        <v>90200</v>
      </c>
      <c r="IK19" s="28"/>
      <c r="IL19" s="16"/>
      <c r="IM19" s="28"/>
      <c r="IN19" s="28"/>
      <c r="IO19" s="16"/>
      <c r="IP19" s="16"/>
      <c r="IQ19" s="16"/>
      <c r="IR19" s="16"/>
      <c r="IS19" s="28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28"/>
      <c r="JI19" s="16"/>
      <c r="JJ19" s="16"/>
      <c r="JK19" s="28"/>
      <c r="JL19" s="16"/>
      <c r="JM19" s="28"/>
      <c r="JN19" s="28"/>
      <c r="JO19" s="16"/>
      <c r="JP19" s="16"/>
      <c r="JQ19" s="16"/>
      <c r="JR19" s="16"/>
      <c r="JS19" s="28"/>
      <c r="JT19" s="28"/>
      <c r="JU19" s="16"/>
      <c r="JV19" s="28"/>
      <c r="JW19" s="28"/>
      <c r="JX19" s="16">
        <v>81000</v>
      </c>
      <c r="JY19" s="28">
        <v>90200</v>
      </c>
      <c r="JZ19" s="28">
        <v>90200</v>
      </c>
      <c r="KA19" s="16"/>
      <c r="KB19" s="28"/>
      <c r="KC19" s="28"/>
      <c r="KD19" s="20">
        <f t="shared" si="12"/>
        <v>0</v>
      </c>
      <c r="KE19" s="20">
        <f t="shared" si="13"/>
        <v>0</v>
      </c>
      <c r="KF19" s="20">
        <f t="shared" si="14"/>
        <v>0</v>
      </c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0"/>
      <c r="LG19" s="10"/>
      <c r="LH19" s="10"/>
      <c r="LI19" s="10"/>
      <c r="LJ19" s="10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4"/>
      <c r="OS19" s="14"/>
      <c r="OT19" s="14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</row>
    <row r="20" spans="1:711" x14ac:dyDescent="0.25">
      <c r="A20" s="4" t="s">
        <v>29</v>
      </c>
      <c r="B20" s="20">
        <f t="shared" si="1"/>
        <v>234465420</v>
      </c>
      <c r="C20" s="20">
        <f t="shared" si="2"/>
        <v>260909900.16000003</v>
      </c>
      <c r="D20" s="20">
        <f t="shared" si="0"/>
        <v>258668006.69999999</v>
      </c>
      <c r="E20" s="30">
        <f t="shared" si="3"/>
        <v>111655660</v>
      </c>
      <c r="F20" s="30">
        <f t="shared" si="4"/>
        <v>112780966</v>
      </c>
      <c r="G20" s="30">
        <f t="shared" si="5"/>
        <v>112780966</v>
      </c>
      <c r="H20" s="28">
        <v>101684100</v>
      </c>
      <c r="I20" s="28">
        <v>101684100</v>
      </c>
      <c r="J20" s="28">
        <v>101684100</v>
      </c>
      <c r="K20" s="28">
        <v>9971560</v>
      </c>
      <c r="L20" s="28">
        <v>11096866</v>
      </c>
      <c r="M20" s="28">
        <v>11096866</v>
      </c>
      <c r="N20" s="20">
        <f t="shared" si="6"/>
        <v>8874073.7899999991</v>
      </c>
      <c r="O20" s="20">
        <f t="shared" si="7"/>
        <v>32154271.370000001</v>
      </c>
      <c r="P20" s="20">
        <f t="shared" si="8"/>
        <v>30155701.040000003</v>
      </c>
      <c r="Q20" s="28"/>
      <c r="R20" s="16"/>
      <c r="S20" s="16"/>
      <c r="T20" s="16"/>
      <c r="U20" s="16"/>
      <c r="V20" s="16"/>
      <c r="W20" s="16"/>
      <c r="X20" s="16"/>
      <c r="Y20" s="16"/>
      <c r="Z20" s="16"/>
      <c r="AA20" s="16">
        <v>492418.93</v>
      </c>
      <c r="AB20" s="16">
        <v>492418.93</v>
      </c>
      <c r="AC20" s="16"/>
      <c r="AD20" s="16"/>
      <c r="AE20" s="16"/>
      <c r="AF20" s="16"/>
      <c r="AG20" s="16"/>
      <c r="AH20" s="16"/>
      <c r="AI20" s="16">
        <v>1117058.69</v>
      </c>
      <c r="AJ20" s="16">
        <v>1117058.69</v>
      </c>
      <c r="AK20" s="28">
        <v>929336.71</v>
      </c>
      <c r="AL20" s="28"/>
      <c r="AM20" s="16"/>
      <c r="AN20" s="16"/>
      <c r="AO20" s="16"/>
      <c r="AP20" s="16"/>
      <c r="AQ20" s="16"/>
      <c r="AR20" s="16"/>
      <c r="AS20" s="19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>
        <v>527808</v>
      </c>
      <c r="BE20" s="28">
        <v>794912.3</v>
      </c>
      <c r="BF20" s="28">
        <v>794912.3</v>
      </c>
      <c r="BG20" s="28">
        <v>2462851</v>
      </c>
      <c r="BH20" s="16">
        <v>2990602</v>
      </c>
      <c r="BI20" s="16">
        <v>2990602</v>
      </c>
      <c r="BJ20" s="16"/>
      <c r="BK20" s="16"/>
      <c r="BL20" s="28"/>
      <c r="BM20" s="28"/>
      <c r="BN20" s="16"/>
      <c r="BO20" s="16"/>
      <c r="BP20" s="16"/>
      <c r="BQ20" s="16"/>
      <c r="BR20" s="16"/>
      <c r="BS20" s="16"/>
      <c r="BT20" s="16"/>
      <c r="BU20" s="16"/>
      <c r="BV20" s="16">
        <v>1021472.1</v>
      </c>
      <c r="BW20" s="16">
        <v>296702.36</v>
      </c>
      <c r="BX20" s="16">
        <v>296702.36</v>
      </c>
      <c r="BY20" s="16"/>
      <c r="BZ20" s="16">
        <v>2354074.35</v>
      </c>
      <c r="CA20" s="28">
        <v>1959221.45</v>
      </c>
      <c r="CB20" s="16"/>
      <c r="CC20" s="16">
        <v>2259172.91</v>
      </c>
      <c r="CD20" s="16">
        <v>2241338.2999999998</v>
      </c>
      <c r="CE20" s="16"/>
      <c r="CF20" s="16"/>
      <c r="CG20" s="16"/>
      <c r="CH20" s="16">
        <v>508200</v>
      </c>
      <c r="CI20" s="16">
        <v>354200</v>
      </c>
      <c r="CJ20" s="16">
        <v>354200</v>
      </c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>
        <v>4927594.4400000004</v>
      </c>
      <c r="DB20" s="28">
        <v>4927594.4400000004</v>
      </c>
      <c r="DC20" s="28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28"/>
      <c r="DT20" s="28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28"/>
      <c r="FB20" s="28"/>
      <c r="FC20" s="16"/>
      <c r="FD20" s="16"/>
      <c r="FE20" s="16"/>
      <c r="FF20" s="16"/>
      <c r="FG20" s="16"/>
      <c r="FH20" s="16"/>
      <c r="FI20" s="34">
        <f>9400811.2+322269.1+2888725</f>
        <v>12611805.299999999</v>
      </c>
      <c r="FJ20" s="28">
        <v>11213644.460000001</v>
      </c>
      <c r="FK20" s="16"/>
      <c r="FL20" s="34">
        <v>719046.09</v>
      </c>
      <c r="FM20" s="28">
        <v>719046.09</v>
      </c>
      <c r="FN20" s="28"/>
      <c r="FO20" s="16"/>
      <c r="FP20" s="28"/>
      <c r="FQ20" s="28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28"/>
      <c r="GC20" s="28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28"/>
      <c r="GR20" s="28"/>
      <c r="GS20" s="28"/>
      <c r="GT20" s="28"/>
      <c r="GU20" s="16"/>
      <c r="GV20" s="16"/>
      <c r="GW20" s="28"/>
      <c r="GX20" s="16"/>
      <c r="GY20" s="28"/>
      <c r="GZ20" s="28"/>
      <c r="HA20" s="16">
        <v>3236684</v>
      </c>
      <c r="HB20" s="16">
        <v>3236684</v>
      </c>
      <c r="HC20" s="28">
        <v>3236684</v>
      </c>
      <c r="HD20" s="28"/>
      <c r="HE20" s="28"/>
      <c r="HF20" s="28"/>
      <c r="HG20" s="16"/>
      <c r="HH20" s="16"/>
      <c r="HI20" s="16"/>
      <c r="HJ20" s="16"/>
      <c r="HK20" s="28"/>
      <c r="HL20" s="28"/>
      <c r="HM20" s="16"/>
      <c r="HN20" s="28"/>
      <c r="HO20" s="28"/>
      <c r="HP20" s="28"/>
      <c r="HQ20" s="16"/>
      <c r="HR20" s="28"/>
      <c r="HS20" s="16"/>
      <c r="HT20" s="28"/>
      <c r="HU20" s="28"/>
      <c r="HV20" s="28"/>
      <c r="HW20" s="28"/>
      <c r="HX20" s="28"/>
      <c r="HY20" s="28"/>
      <c r="HZ20" s="16"/>
      <c r="IA20" s="16"/>
      <c r="IB20" s="16"/>
      <c r="IC20" s="16"/>
      <c r="ID20" s="16"/>
      <c r="IE20" s="16"/>
      <c r="IF20" s="16"/>
      <c r="IG20" s="16"/>
      <c r="IH20" s="20">
        <f t="shared" si="9"/>
        <v>113935686.20999999</v>
      </c>
      <c r="II20" s="20">
        <f t="shared" si="10"/>
        <v>113678232.79000001</v>
      </c>
      <c r="IJ20" s="20">
        <f t="shared" si="11"/>
        <v>113541916.56</v>
      </c>
      <c r="IK20" s="28">
        <v>37472415</v>
      </c>
      <c r="IL20" s="16">
        <v>37762850</v>
      </c>
      <c r="IM20" s="28">
        <v>37762850</v>
      </c>
      <c r="IN20" s="28"/>
      <c r="IO20" s="16"/>
      <c r="IP20" s="16"/>
      <c r="IQ20" s="16">
        <v>72541281.75</v>
      </c>
      <c r="IR20" s="16">
        <v>72339258.840000004</v>
      </c>
      <c r="IS20" s="28">
        <v>72339258.840000004</v>
      </c>
      <c r="IT20" s="16"/>
      <c r="IU20" s="16"/>
      <c r="IV20" s="16"/>
      <c r="IW20" s="16">
        <v>36345</v>
      </c>
      <c r="IX20" s="16">
        <v>36345</v>
      </c>
      <c r="IY20" s="16">
        <v>36345</v>
      </c>
      <c r="IZ20" s="16">
        <v>248410</v>
      </c>
      <c r="JA20" s="16">
        <v>248410</v>
      </c>
      <c r="JB20" s="16">
        <v>248410</v>
      </c>
      <c r="JC20" s="16">
        <v>852983.67</v>
      </c>
      <c r="JD20" s="16">
        <v>526302.75</v>
      </c>
      <c r="JE20" s="16">
        <v>526302.75</v>
      </c>
      <c r="JF20" s="16">
        <v>2146914</v>
      </c>
      <c r="JG20" s="16">
        <v>2140000</v>
      </c>
      <c r="JH20" s="28">
        <v>2140000</v>
      </c>
      <c r="JI20" s="16">
        <v>50820</v>
      </c>
      <c r="JJ20" s="16"/>
      <c r="JK20" s="28"/>
      <c r="JL20" s="16">
        <v>10249.799999999999</v>
      </c>
      <c r="JM20" s="28">
        <v>10249.799999999999</v>
      </c>
      <c r="JN20" s="28">
        <v>10249.799999999999</v>
      </c>
      <c r="JO20" s="16">
        <v>418795.17</v>
      </c>
      <c r="JP20" s="16">
        <v>418795.17</v>
      </c>
      <c r="JQ20" s="16">
        <v>418795.17</v>
      </c>
      <c r="JR20" s="16">
        <v>10060.219999999999</v>
      </c>
      <c r="JS20" s="28">
        <v>47959.23</v>
      </c>
      <c r="JT20" s="28">
        <v>47955</v>
      </c>
      <c r="JU20" s="16">
        <v>147411.6</v>
      </c>
      <c r="JV20" s="28">
        <v>147411.6</v>
      </c>
      <c r="JW20" s="28">
        <v>11750</v>
      </c>
      <c r="JX20" s="16"/>
      <c r="JY20" s="28"/>
      <c r="JZ20" s="28"/>
      <c r="KA20" s="16"/>
      <c r="KB20" s="28">
        <v>650.4</v>
      </c>
      <c r="KC20" s="28">
        <v>0</v>
      </c>
      <c r="KD20" s="20">
        <f t="shared" si="12"/>
        <v>0</v>
      </c>
      <c r="KE20" s="20">
        <f t="shared" si="13"/>
        <v>2296430</v>
      </c>
      <c r="KF20" s="20">
        <f t="shared" si="14"/>
        <v>2189423.1</v>
      </c>
      <c r="KG20" s="28"/>
      <c r="KH20" s="28">
        <v>2135280</v>
      </c>
      <c r="KI20" s="28">
        <v>2028273.1</v>
      </c>
      <c r="KJ20" s="28"/>
      <c r="KK20" s="28"/>
      <c r="KL20" s="28"/>
      <c r="KM20" s="28"/>
      <c r="KN20" s="28">
        <v>161150</v>
      </c>
      <c r="KO20" s="28">
        <v>161150</v>
      </c>
      <c r="KP20" s="28"/>
      <c r="KQ20" s="28"/>
      <c r="KR20" s="28"/>
      <c r="KS20" s="28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0"/>
      <c r="LG20" s="10"/>
      <c r="LH20" s="10"/>
      <c r="LI20" s="10"/>
      <c r="LJ20" s="10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4"/>
      <c r="OS20" s="14"/>
      <c r="OT20" s="14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</row>
    <row r="21" spans="1:711" x14ac:dyDescent="0.25">
      <c r="A21" s="5" t="s">
        <v>30</v>
      </c>
      <c r="B21" s="20">
        <f t="shared" si="1"/>
        <v>8347739</v>
      </c>
      <c r="C21" s="20">
        <f t="shared" si="2"/>
        <v>15583061.289999999</v>
      </c>
      <c r="D21" s="20">
        <f t="shared" si="0"/>
        <v>15574366.26</v>
      </c>
      <c r="E21" s="30">
        <f t="shared" si="3"/>
        <v>7458680</v>
      </c>
      <c r="F21" s="30">
        <f t="shared" si="4"/>
        <v>7458680</v>
      </c>
      <c r="G21" s="30">
        <f t="shared" si="5"/>
        <v>7458680</v>
      </c>
      <c r="H21" s="28">
        <v>6283300</v>
      </c>
      <c r="I21" s="28">
        <v>6283300</v>
      </c>
      <c r="J21" s="28">
        <v>6283300</v>
      </c>
      <c r="K21" s="28">
        <v>1175380</v>
      </c>
      <c r="L21" s="28">
        <v>1175380</v>
      </c>
      <c r="M21" s="28">
        <v>1175380</v>
      </c>
      <c r="N21" s="20">
        <f t="shared" si="6"/>
        <v>686759</v>
      </c>
      <c r="O21" s="20">
        <f t="shared" si="7"/>
        <v>5500827.2799999993</v>
      </c>
      <c r="P21" s="20">
        <f t="shared" si="8"/>
        <v>5500827.2799999993</v>
      </c>
      <c r="Q21" s="28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28"/>
      <c r="AL21" s="28"/>
      <c r="AM21" s="16"/>
      <c r="AN21" s="16"/>
      <c r="AO21" s="16"/>
      <c r="AP21" s="16"/>
      <c r="AQ21" s="16"/>
      <c r="AR21" s="16"/>
      <c r="AS21" s="19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28"/>
      <c r="BF21" s="28"/>
      <c r="BG21" s="28"/>
      <c r="BH21" s="16"/>
      <c r="BI21" s="16"/>
      <c r="BJ21" s="16"/>
      <c r="BK21" s="16"/>
      <c r="BL21" s="28"/>
      <c r="BM21" s="28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28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>
        <v>954239.48</v>
      </c>
      <c r="DB21" s="28">
        <v>954239.48</v>
      </c>
      <c r="DC21" s="28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28"/>
      <c r="DT21" s="28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34">
        <v>3859828.8</v>
      </c>
      <c r="EX21" s="16">
        <v>3859828.8</v>
      </c>
      <c r="EY21" s="16"/>
      <c r="EZ21" s="16"/>
      <c r="FA21" s="28"/>
      <c r="FB21" s="28"/>
      <c r="FC21" s="16"/>
      <c r="FD21" s="16"/>
      <c r="FE21" s="16"/>
      <c r="FF21" s="16"/>
      <c r="FG21" s="16"/>
      <c r="FH21" s="16"/>
      <c r="FI21" s="16"/>
      <c r="FJ21" s="28"/>
      <c r="FK21" s="16"/>
      <c r="FL21" s="16"/>
      <c r="FM21" s="28"/>
      <c r="FN21" s="28"/>
      <c r="FO21" s="16"/>
      <c r="FP21" s="28"/>
      <c r="FQ21" s="28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28"/>
      <c r="GC21" s="28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28"/>
      <c r="GR21" s="28"/>
      <c r="GS21" s="28"/>
      <c r="GT21" s="28"/>
      <c r="GU21" s="16"/>
      <c r="GV21" s="16"/>
      <c r="GW21" s="28"/>
      <c r="GX21" s="16"/>
      <c r="GY21" s="28"/>
      <c r="GZ21" s="28"/>
      <c r="HA21" s="16">
        <v>686759</v>
      </c>
      <c r="HB21" s="16">
        <v>686759</v>
      </c>
      <c r="HC21" s="28">
        <v>686759</v>
      </c>
      <c r="HD21" s="28"/>
      <c r="HE21" s="28"/>
      <c r="HF21" s="28"/>
      <c r="HG21" s="16"/>
      <c r="HH21" s="16"/>
      <c r="HI21" s="16"/>
      <c r="HJ21" s="16"/>
      <c r="HK21" s="28"/>
      <c r="HL21" s="28"/>
      <c r="HM21" s="16"/>
      <c r="HN21" s="28"/>
      <c r="HO21" s="28"/>
      <c r="HP21" s="28"/>
      <c r="HQ21" s="16"/>
      <c r="HR21" s="28"/>
      <c r="HS21" s="16"/>
      <c r="HT21" s="28"/>
      <c r="HU21" s="28"/>
      <c r="HV21" s="28"/>
      <c r="HW21" s="28"/>
      <c r="HX21" s="28"/>
      <c r="HY21" s="28"/>
      <c r="HZ21" s="16"/>
      <c r="IA21" s="16"/>
      <c r="IB21" s="16"/>
      <c r="IC21" s="16"/>
      <c r="ID21" s="16"/>
      <c r="IE21" s="16"/>
      <c r="IF21" s="16"/>
      <c r="IG21" s="16"/>
      <c r="IH21" s="20">
        <f t="shared" si="9"/>
        <v>202300</v>
      </c>
      <c r="II21" s="20">
        <f t="shared" si="10"/>
        <v>225500</v>
      </c>
      <c r="IJ21" s="20">
        <f t="shared" si="11"/>
        <v>225500</v>
      </c>
      <c r="IK21" s="28"/>
      <c r="IL21" s="16"/>
      <c r="IM21" s="28"/>
      <c r="IN21" s="28"/>
      <c r="IO21" s="16"/>
      <c r="IP21" s="16"/>
      <c r="IQ21" s="16"/>
      <c r="IR21" s="16"/>
      <c r="IS21" s="28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28"/>
      <c r="JI21" s="16"/>
      <c r="JJ21" s="16"/>
      <c r="JK21" s="28"/>
      <c r="JL21" s="16"/>
      <c r="JM21" s="28"/>
      <c r="JN21" s="28"/>
      <c r="JO21" s="16"/>
      <c r="JP21" s="16"/>
      <c r="JQ21" s="16"/>
      <c r="JR21" s="16"/>
      <c r="JS21" s="28"/>
      <c r="JT21" s="28"/>
      <c r="JU21" s="16"/>
      <c r="JV21" s="28"/>
      <c r="JW21" s="28"/>
      <c r="JX21" s="16">
        <v>202300</v>
      </c>
      <c r="JY21" s="28">
        <v>225500</v>
      </c>
      <c r="JZ21" s="28">
        <v>225500</v>
      </c>
      <c r="KA21" s="16"/>
      <c r="KB21" s="28"/>
      <c r="KC21" s="28"/>
      <c r="KD21" s="20">
        <f t="shared" si="12"/>
        <v>0</v>
      </c>
      <c r="KE21" s="20">
        <f t="shared" si="13"/>
        <v>2398054.0099999998</v>
      </c>
      <c r="KF21" s="20">
        <f t="shared" si="14"/>
        <v>2389358.98</v>
      </c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>
        <v>2398054.0099999998</v>
      </c>
      <c r="KR21" s="28">
        <v>2389358.98</v>
      </c>
      <c r="KS21" s="28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0"/>
      <c r="LG21" s="10"/>
      <c r="LH21" s="10"/>
      <c r="LI21" s="10"/>
      <c r="LJ21" s="10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4"/>
      <c r="OS21" s="14"/>
      <c r="OT21" s="14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</row>
    <row r="22" spans="1:711" x14ac:dyDescent="0.25">
      <c r="A22" s="5" t="s">
        <v>31</v>
      </c>
      <c r="B22" s="20">
        <f t="shared" si="1"/>
        <v>5060962</v>
      </c>
      <c r="C22" s="20">
        <f t="shared" si="2"/>
        <v>7440495.6500000004</v>
      </c>
      <c r="D22" s="20">
        <f t="shared" si="0"/>
        <v>7436963.9800000004</v>
      </c>
      <c r="E22" s="30">
        <f t="shared" si="3"/>
        <v>4341010</v>
      </c>
      <c r="F22" s="30">
        <f t="shared" si="4"/>
        <v>4341010</v>
      </c>
      <c r="G22" s="30">
        <f t="shared" si="5"/>
        <v>4341010</v>
      </c>
      <c r="H22" s="28">
        <v>4288400</v>
      </c>
      <c r="I22" s="28">
        <v>4288400</v>
      </c>
      <c r="J22" s="28">
        <v>4288400</v>
      </c>
      <c r="K22" s="28">
        <v>52610</v>
      </c>
      <c r="L22" s="28">
        <v>52610</v>
      </c>
      <c r="M22" s="28">
        <v>52610</v>
      </c>
      <c r="N22" s="20">
        <f t="shared" si="6"/>
        <v>517652</v>
      </c>
      <c r="O22" s="20">
        <f t="shared" si="7"/>
        <v>2873985.65</v>
      </c>
      <c r="P22" s="20">
        <f t="shared" si="8"/>
        <v>2870453.98</v>
      </c>
      <c r="Q22" s="28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28"/>
      <c r="AL22" s="28"/>
      <c r="AM22" s="16"/>
      <c r="AN22" s="16"/>
      <c r="AO22" s="16"/>
      <c r="AP22" s="16"/>
      <c r="AQ22" s="16"/>
      <c r="AR22" s="16"/>
      <c r="AS22" s="19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28"/>
      <c r="BF22" s="28"/>
      <c r="BG22" s="28"/>
      <c r="BH22" s="16"/>
      <c r="BI22" s="16"/>
      <c r="BJ22" s="16"/>
      <c r="BK22" s="16"/>
      <c r="BL22" s="28"/>
      <c r="BM22" s="28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28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>
        <v>706333.65</v>
      </c>
      <c r="DB22" s="28">
        <v>702801.98</v>
      </c>
      <c r="DC22" s="28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28"/>
      <c r="DT22" s="28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>
        <v>195000</v>
      </c>
      <c r="FA22" s="28">
        <v>195000</v>
      </c>
      <c r="FB22" s="28"/>
      <c r="FC22" s="16"/>
      <c r="FD22" s="16"/>
      <c r="FE22" s="16"/>
      <c r="FF22" s="16"/>
      <c r="FG22" s="16"/>
      <c r="FH22" s="16"/>
      <c r="FI22" s="16"/>
      <c r="FJ22" s="28"/>
      <c r="FK22" s="16"/>
      <c r="FL22" s="16"/>
      <c r="FM22" s="28"/>
      <c r="FN22" s="28"/>
      <c r="FO22" s="16"/>
      <c r="FP22" s="28"/>
      <c r="FQ22" s="28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28"/>
      <c r="GC22" s="28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28"/>
      <c r="GR22" s="28"/>
      <c r="GS22" s="28">
        <v>1455000</v>
      </c>
      <c r="GT22" s="28">
        <v>1455000</v>
      </c>
      <c r="GU22" s="16"/>
      <c r="GV22" s="16"/>
      <c r="GW22" s="28"/>
      <c r="GX22" s="16"/>
      <c r="GY22" s="28"/>
      <c r="GZ22" s="28"/>
      <c r="HA22" s="16">
        <v>517652</v>
      </c>
      <c r="HB22" s="16">
        <v>517652</v>
      </c>
      <c r="HC22" s="28">
        <v>517652</v>
      </c>
      <c r="HD22" s="28"/>
      <c r="HE22" s="28"/>
      <c r="HF22" s="28"/>
      <c r="HG22" s="16"/>
      <c r="HH22" s="16"/>
      <c r="HI22" s="16"/>
      <c r="HJ22" s="16"/>
      <c r="HK22" s="28"/>
      <c r="HL22" s="28"/>
      <c r="HM22" s="16"/>
      <c r="HN22" s="28"/>
      <c r="HO22" s="28"/>
      <c r="HP22" s="28"/>
      <c r="HQ22" s="16"/>
      <c r="HR22" s="28"/>
      <c r="HS22" s="16"/>
      <c r="HT22" s="28"/>
      <c r="HU22" s="28"/>
      <c r="HV22" s="28"/>
      <c r="HW22" s="28"/>
      <c r="HX22" s="28"/>
      <c r="HY22" s="28"/>
      <c r="HZ22" s="16"/>
      <c r="IA22" s="16"/>
      <c r="IB22" s="16"/>
      <c r="IC22" s="16"/>
      <c r="ID22" s="16"/>
      <c r="IE22" s="16"/>
      <c r="IF22" s="16"/>
      <c r="IG22" s="16"/>
      <c r="IH22" s="20">
        <f t="shared" si="9"/>
        <v>202300</v>
      </c>
      <c r="II22" s="20">
        <f t="shared" si="10"/>
        <v>225500</v>
      </c>
      <c r="IJ22" s="20">
        <f t="shared" si="11"/>
        <v>225500</v>
      </c>
      <c r="IK22" s="28"/>
      <c r="IL22" s="16"/>
      <c r="IM22" s="28"/>
      <c r="IN22" s="28"/>
      <c r="IO22" s="16"/>
      <c r="IP22" s="16"/>
      <c r="IQ22" s="16"/>
      <c r="IR22" s="16"/>
      <c r="IS22" s="28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28"/>
      <c r="JI22" s="16"/>
      <c r="JJ22" s="16"/>
      <c r="JK22" s="28"/>
      <c r="JL22" s="16"/>
      <c r="JM22" s="28"/>
      <c r="JN22" s="28"/>
      <c r="JO22" s="16"/>
      <c r="JP22" s="16"/>
      <c r="JQ22" s="16"/>
      <c r="JR22" s="16"/>
      <c r="JS22" s="28"/>
      <c r="JT22" s="28"/>
      <c r="JU22" s="16"/>
      <c r="JV22" s="28"/>
      <c r="JW22" s="28"/>
      <c r="JX22" s="16">
        <v>202300</v>
      </c>
      <c r="JY22" s="28">
        <v>225500</v>
      </c>
      <c r="JZ22" s="28">
        <v>225500</v>
      </c>
      <c r="KA22" s="16"/>
      <c r="KB22" s="28"/>
      <c r="KC22" s="28"/>
      <c r="KD22" s="20">
        <f t="shared" si="12"/>
        <v>0</v>
      </c>
      <c r="KE22" s="20">
        <f t="shared" si="13"/>
        <v>0</v>
      </c>
      <c r="KF22" s="20">
        <f t="shared" si="14"/>
        <v>0</v>
      </c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0"/>
      <c r="LG22" s="10"/>
      <c r="LH22" s="10"/>
      <c r="LI22" s="10"/>
      <c r="LJ22" s="10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4"/>
      <c r="OS22" s="14"/>
      <c r="OT22" s="14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</row>
    <row r="23" spans="1:711" x14ac:dyDescent="0.25">
      <c r="A23" s="5" t="s">
        <v>32</v>
      </c>
      <c r="B23" s="20">
        <f t="shared" si="1"/>
        <v>9041902</v>
      </c>
      <c r="C23" s="20">
        <f t="shared" si="2"/>
        <v>28483414.299999997</v>
      </c>
      <c r="D23" s="20">
        <f t="shared" si="0"/>
        <v>27399385.869999997</v>
      </c>
      <c r="E23" s="30">
        <f t="shared" si="3"/>
        <v>8149400</v>
      </c>
      <c r="F23" s="30">
        <f t="shared" si="4"/>
        <v>8583451</v>
      </c>
      <c r="G23" s="30">
        <f t="shared" si="5"/>
        <v>8583451</v>
      </c>
      <c r="H23" s="28">
        <v>7453200</v>
      </c>
      <c r="I23" s="28">
        <v>7453200</v>
      </c>
      <c r="J23" s="28">
        <v>7453200</v>
      </c>
      <c r="K23" s="28">
        <v>696200</v>
      </c>
      <c r="L23" s="28">
        <v>1130251</v>
      </c>
      <c r="M23" s="28">
        <v>1130251</v>
      </c>
      <c r="N23" s="20">
        <f t="shared" si="6"/>
        <v>690202</v>
      </c>
      <c r="O23" s="20">
        <f t="shared" si="7"/>
        <v>3390632.27</v>
      </c>
      <c r="P23" s="20">
        <f t="shared" si="8"/>
        <v>2306603.84</v>
      </c>
      <c r="Q23" s="28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28"/>
      <c r="AL23" s="28"/>
      <c r="AM23" s="16"/>
      <c r="AN23" s="16"/>
      <c r="AO23" s="16"/>
      <c r="AP23" s="16"/>
      <c r="AQ23" s="16"/>
      <c r="AR23" s="16"/>
      <c r="AS23" s="19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28"/>
      <c r="BF23" s="28"/>
      <c r="BG23" s="28"/>
      <c r="BH23" s="16"/>
      <c r="BI23" s="16"/>
      <c r="BJ23" s="16"/>
      <c r="BK23" s="16"/>
      <c r="BL23" s="28"/>
      <c r="BM23" s="28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28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>
        <v>1084028.43</v>
      </c>
      <c r="DB23" s="28">
        <v>0</v>
      </c>
      <c r="DC23" s="28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28"/>
      <c r="DT23" s="28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>
        <v>145500</v>
      </c>
      <c r="FA23" s="28">
        <v>145500</v>
      </c>
      <c r="FB23" s="28"/>
      <c r="FC23" s="16"/>
      <c r="FD23" s="16"/>
      <c r="FE23" s="16"/>
      <c r="FF23" s="16"/>
      <c r="FG23" s="16"/>
      <c r="FH23" s="16"/>
      <c r="FI23" s="16"/>
      <c r="FJ23" s="28"/>
      <c r="FK23" s="16"/>
      <c r="FL23" s="34">
        <v>1470901.84</v>
      </c>
      <c r="FM23" s="28">
        <v>1470901.84</v>
      </c>
      <c r="FN23" s="28"/>
      <c r="FO23" s="16"/>
      <c r="FP23" s="28"/>
      <c r="FQ23" s="28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28"/>
      <c r="GC23" s="28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28"/>
      <c r="GR23" s="28"/>
      <c r="GS23" s="28"/>
      <c r="GT23" s="28"/>
      <c r="GU23" s="16"/>
      <c r="GV23" s="16"/>
      <c r="GW23" s="28"/>
      <c r="GX23" s="16"/>
      <c r="GY23" s="28"/>
      <c r="GZ23" s="28"/>
      <c r="HA23" s="16">
        <v>690202</v>
      </c>
      <c r="HB23" s="16">
        <v>690202</v>
      </c>
      <c r="HC23" s="28">
        <v>690202</v>
      </c>
      <c r="HD23" s="28"/>
      <c r="HE23" s="28"/>
      <c r="HF23" s="28"/>
      <c r="HG23" s="16"/>
      <c r="HH23" s="16"/>
      <c r="HI23" s="16"/>
      <c r="HJ23" s="16"/>
      <c r="HK23" s="28"/>
      <c r="HL23" s="28"/>
      <c r="HM23" s="16"/>
      <c r="HN23" s="28"/>
      <c r="HO23" s="28"/>
      <c r="HP23" s="28"/>
      <c r="HQ23" s="16"/>
      <c r="HR23" s="28"/>
      <c r="HS23" s="16"/>
      <c r="HT23" s="28"/>
      <c r="HU23" s="28"/>
      <c r="HV23" s="28"/>
      <c r="HW23" s="28"/>
      <c r="HX23" s="28"/>
      <c r="HY23" s="28"/>
      <c r="HZ23" s="16"/>
      <c r="IA23" s="16"/>
      <c r="IB23" s="16"/>
      <c r="IC23" s="16"/>
      <c r="ID23" s="16"/>
      <c r="IE23" s="16"/>
      <c r="IF23" s="16"/>
      <c r="IG23" s="16"/>
      <c r="IH23" s="20">
        <f t="shared" si="9"/>
        <v>202300</v>
      </c>
      <c r="II23" s="20">
        <f t="shared" si="10"/>
        <v>225500</v>
      </c>
      <c r="IJ23" s="20">
        <f t="shared" si="11"/>
        <v>225500</v>
      </c>
      <c r="IK23" s="28"/>
      <c r="IL23" s="16"/>
      <c r="IM23" s="28"/>
      <c r="IN23" s="28"/>
      <c r="IO23" s="16"/>
      <c r="IP23" s="16"/>
      <c r="IQ23" s="16"/>
      <c r="IR23" s="16"/>
      <c r="IS23" s="28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28"/>
      <c r="JI23" s="16"/>
      <c r="JJ23" s="16"/>
      <c r="JK23" s="28"/>
      <c r="JL23" s="16"/>
      <c r="JM23" s="28"/>
      <c r="JN23" s="28"/>
      <c r="JO23" s="16"/>
      <c r="JP23" s="16"/>
      <c r="JQ23" s="16"/>
      <c r="JR23" s="16"/>
      <c r="JS23" s="28"/>
      <c r="JT23" s="28"/>
      <c r="JU23" s="16"/>
      <c r="JV23" s="28"/>
      <c r="JW23" s="28"/>
      <c r="JX23" s="16">
        <v>202300</v>
      </c>
      <c r="JY23" s="28">
        <v>225500</v>
      </c>
      <c r="JZ23" s="28">
        <v>225500</v>
      </c>
      <c r="KA23" s="16"/>
      <c r="KB23" s="28"/>
      <c r="KC23" s="28"/>
      <c r="KD23" s="20">
        <f t="shared" si="12"/>
        <v>0</v>
      </c>
      <c r="KE23" s="20">
        <f t="shared" si="13"/>
        <v>16283831.029999999</v>
      </c>
      <c r="KF23" s="20">
        <f t="shared" si="14"/>
        <v>16283831.029999999</v>
      </c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>
        <v>16283831.029999999</v>
      </c>
      <c r="KR23" s="28">
        <v>16283831.029999999</v>
      </c>
      <c r="KS23" s="28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0"/>
      <c r="LG23" s="10"/>
      <c r="LH23" s="10"/>
      <c r="LI23" s="10"/>
      <c r="LJ23" s="10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4"/>
      <c r="OS23" s="14"/>
      <c r="OT23" s="14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</row>
    <row r="24" spans="1:711" x14ac:dyDescent="0.25">
      <c r="A24" s="5" t="s">
        <v>33</v>
      </c>
      <c r="B24" s="20">
        <f t="shared" si="1"/>
        <v>10618075</v>
      </c>
      <c r="C24" s="20">
        <f t="shared" si="2"/>
        <v>15432592</v>
      </c>
      <c r="D24" s="20">
        <f t="shared" si="0"/>
        <v>14038652.83</v>
      </c>
      <c r="E24" s="30">
        <f t="shared" si="3"/>
        <v>9381030</v>
      </c>
      <c r="F24" s="30">
        <f t="shared" si="4"/>
        <v>9389250</v>
      </c>
      <c r="G24" s="30">
        <f t="shared" si="5"/>
        <v>9389250</v>
      </c>
      <c r="H24" s="28">
        <v>8878900</v>
      </c>
      <c r="I24" s="28">
        <v>8878900</v>
      </c>
      <c r="J24" s="28">
        <v>8878900</v>
      </c>
      <c r="K24" s="28">
        <v>502130</v>
      </c>
      <c r="L24" s="28">
        <v>510350</v>
      </c>
      <c r="M24" s="28">
        <v>510350</v>
      </c>
      <c r="N24" s="20">
        <f t="shared" si="6"/>
        <v>1156045</v>
      </c>
      <c r="O24" s="20">
        <f t="shared" si="7"/>
        <v>5953142</v>
      </c>
      <c r="P24" s="20">
        <f t="shared" si="8"/>
        <v>4559202.83</v>
      </c>
      <c r="Q24" s="28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28"/>
      <c r="AL24" s="28"/>
      <c r="AM24" s="16"/>
      <c r="AN24" s="16"/>
      <c r="AO24" s="16"/>
      <c r="AP24" s="16"/>
      <c r="AQ24" s="16"/>
      <c r="AR24" s="16"/>
      <c r="AS24" s="19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28"/>
      <c r="BF24" s="28"/>
      <c r="BG24" s="28"/>
      <c r="BH24" s="16"/>
      <c r="BI24" s="16"/>
      <c r="BJ24" s="16"/>
      <c r="BK24" s="16"/>
      <c r="BL24" s="28"/>
      <c r="BM24" s="28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28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28"/>
      <c r="DC24" s="28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28"/>
      <c r="DT24" s="28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28"/>
      <c r="FB24" s="28"/>
      <c r="FC24" s="16"/>
      <c r="FD24" s="16"/>
      <c r="FE24" s="16"/>
      <c r="FF24" s="16"/>
      <c r="FG24" s="16"/>
      <c r="FH24" s="16"/>
      <c r="FI24" s="16"/>
      <c r="FJ24" s="28"/>
      <c r="FK24" s="16"/>
      <c r="FL24" s="16"/>
      <c r="FM24" s="28"/>
      <c r="FN24" s="28"/>
      <c r="FO24" s="16"/>
      <c r="FP24" s="28"/>
      <c r="FQ24" s="28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28"/>
      <c r="GC24" s="28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28"/>
      <c r="GR24" s="28"/>
      <c r="GS24" s="28"/>
      <c r="GT24" s="28"/>
      <c r="GU24" s="16"/>
      <c r="GV24" s="16"/>
      <c r="GW24" s="28"/>
      <c r="GX24" s="16"/>
      <c r="GY24" s="28">
        <v>53764</v>
      </c>
      <c r="GZ24" s="28">
        <v>53764</v>
      </c>
      <c r="HA24" s="16">
        <v>1156045</v>
      </c>
      <c r="HB24" s="36">
        <v>1156045</v>
      </c>
      <c r="HC24" s="28">
        <v>1156045</v>
      </c>
      <c r="HD24" s="28"/>
      <c r="HE24" s="51">
        <v>4743333</v>
      </c>
      <c r="HF24" s="28">
        <v>3349393.83</v>
      </c>
      <c r="HG24" s="16"/>
      <c r="HH24" s="16"/>
      <c r="HI24" s="16"/>
      <c r="HJ24" s="16"/>
      <c r="HK24" s="28"/>
      <c r="HL24" s="28"/>
      <c r="HM24" s="16"/>
      <c r="HN24" s="28"/>
      <c r="HO24" s="28"/>
      <c r="HP24" s="28"/>
      <c r="HQ24" s="16"/>
      <c r="HR24" s="28"/>
      <c r="HS24" s="16"/>
      <c r="HT24" s="28"/>
      <c r="HU24" s="28"/>
      <c r="HV24" s="28"/>
      <c r="HW24" s="28"/>
      <c r="HX24" s="28"/>
      <c r="HY24" s="28"/>
      <c r="HZ24" s="16"/>
      <c r="IA24" s="16"/>
      <c r="IB24" s="16"/>
      <c r="IC24" s="16"/>
      <c r="ID24" s="16"/>
      <c r="IE24" s="16"/>
      <c r="IF24" s="16"/>
      <c r="IG24" s="16"/>
      <c r="IH24" s="20">
        <f t="shared" si="9"/>
        <v>81000</v>
      </c>
      <c r="II24" s="20">
        <f t="shared" si="10"/>
        <v>90200</v>
      </c>
      <c r="IJ24" s="20">
        <f t="shared" si="11"/>
        <v>90200</v>
      </c>
      <c r="IK24" s="28"/>
      <c r="IL24" s="16"/>
      <c r="IM24" s="28"/>
      <c r="IN24" s="28"/>
      <c r="IO24" s="16"/>
      <c r="IP24" s="16"/>
      <c r="IQ24" s="16"/>
      <c r="IR24" s="16"/>
      <c r="IS24" s="28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28"/>
      <c r="JI24" s="16"/>
      <c r="JJ24" s="16"/>
      <c r="JK24" s="28"/>
      <c r="JL24" s="16"/>
      <c r="JM24" s="28"/>
      <c r="JN24" s="28"/>
      <c r="JO24" s="16"/>
      <c r="JP24" s="16"/>
      <c r="JQ24" s="16"/>
      <c r="JR24" s="16"/>
      <c r="JS24" s="28"/>
      <c r="JT24" s="28"/>
      <c r="JU24" s="16"/>
      <c r="JV24" s="28"/>
      <c r="JW24" s="28"/>
      <c r="JX24" s="16">
        <v>81000</v>
      </c>
      <c r="JY24" s="28">
        <v>90200</v>
      </c>
      <c r="JZ24" s="28">
        <v>90200</v>
      </c>
      <c r="KA24" s="16"/>
      <c r="KB24" s="28"/>
      <c r="KC24" s="28"/>
      <c r="KD24" s="20">
        <f t="shared" si="12"/>
        <v>0</v>
      </c>
      <c r="KE24" s="20">
        <f t="shared" si="13"/>
        <v>0</v>
      </c>
      <c r="KF24" s="20">
        <f t="shared" si="14"/>
        <v>0</v>
      </c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0"/>
      <c r="LG24" s="10"/>
      <c r="LH24" s="10"/>
      <c r="LI24" s="10"/>
      <c r="LJ24" s="10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4"/>
      <c r="OS24" s="14"/>
      <c r="OT24" s="14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</row>
    <row r="25" spans="1:711" x14ac:dyDescent="0.25">
      <c r="A25" s="5" t="s">
        <v>34</v>
      </c>
      <c r="B25" s="20">
        <f t="shared" si="1"/>
        <v>8203747</v>
      </c>
      <c r="C25" s="20">
        <f t="shared" si="2"/>
        <v>15975811</v>
      </c>
      <c r="D25" s="20">
        <f t="shared" si="0"/>
        <v>14391662.219999999</v>
      </c>
      <c r="E25" s="30">
        <f t="shared" si="3"/>
        <v>7133760</v>
      </c>
      <c r="F25" s="30">
        <f t="shared" si="4"/>
        <v>7146129</v>
      </c>
      <c r="G25" s="30">
        <f t="shared" si="5"/>
        <v>7146129</v>
      </c>
      <c r="H25" s="28">
        <v>6602200</v>
      </c>
      <c r="I25" s="28">
        <v>6602200</v>
      </c>
      <c r="J25" s="28">
        <v>6602200</v>
      </c>
      <c r="K25" s="28">
        <v>531560</v>
      </c>
      <c r="L25" s="28">
        <v>543929</v>
      </c>
      <c r="M25" s="28">
        <v>543929</v>
      </c>
      <c r="N25" s="20">
        <f t="shared" si="6"/>
        <v>988987</v>
      </c>
      <c r="O25" s="20">
        <f t="shared" si="7"/>
        <v>8739482</v>
      </c>
      <c r="P25" s="20">
        <f t="shared" si="8"/>
        <v>7155333.2199999997</v>
      </c>
      <c r="Q25" s="28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28"/>
      <c r="AL25" s="28"/>
      <c r="AM25" s="16"/>
      <c r="AN25" s="16"/>
      <c r="AO25" s="16"/>
      <c r="AP25" s="16"/>
      <c r="AQ25" s="16"/>
      <c r="AR25" s="16"/>
      <c r="AS25" s="19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28"/>
      <c r="BF25" s="28"/>
      <c r="BG25" s="28"/>
      <c r="BH25" s="16"/>
      <c r="BI25" s="16"/>
      <c r="BJ25" s="16"/>
      <c r="BK25" s="16"/>
      <c r="BL25" s="28"/>
      <c r="BM25" s="28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28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28"/>
      <c r="DC25" s="28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28"/>
      <c r="DT25" s="28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>
        <v>322000</v>
      </c>
      <c r="FA25" s="28">
        <v>322000</v>
      </c>
      <c r="FB25" s="28"/>
      <c r="FC25" s="16"/>
      <c r="FD25" s="16"/>
      <c r="FE25" s="16"/>
      <c r="FF25" s="16"/>
      <c r="FG25" s="16"/>
      <c r="FH25" s="16"/>
      <c r="FI25" s="16"/>
      <c r="FJ25" s="28"/>
      <c r="FK25" s="16"/>
      <c r="FL25" s="16"/>
      <c r="FM25" s="28"/>
      <c r="FN25" s="28"/>
      <c r="FO25" s="16"/>
      <c r="FP25" s="28"/>
      <c r="FQ25" s="28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28"/>
      <c r="GC25" s="28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28"/>
      <c r="GR25" s="28"/>
      <c r="GS25" s="28"/>
      <c r="GT25" s="28"/>
      <c r="GU25" s="16"/>
      <c r="GV25" s="16"/>
      <c r="GW25" s="28"/>
      <c r="GX25" s="16"/>
      <c r="GY25" s="28"/>
      <c r="GZ25" s="28"/>
      <c r="HA25" s="16">
        <v>988987</v>
      </c>
      <c r="HB25" s="36">
        <v>988987</v>
      </c>
      <c r="HC25" s="28">
        <v>988987</v>
      </c>
      <c r="HD25" s="28"/>
      <c r="HE25" s="28">
        <v>7428495</v>
      </c>
      <c r="HF25" s="28">
        <v>5844346.2199999997</v>
      </c>
      <c r="HG25" s="16"/>
      <c r="HH25" s="16"/>
      <c r="HI25" s="16"/>
      <c r="HJ25" s="16"/>
      <c r="HK25" s="28"/>
      <c r="HL25" s="28"/>
      <c r="HM25" s="16"/>
      <c r="HN25" s="28"/>
      <c r="HO25" s="28"/>
      <c r="HP25" s="28"/>
      <c r="HQ25" s="16"/>
      <c r="HR25" s="28"/>
      <c r="HS25" s="16"/>
      <c r="HT25" s="28"/>
      <c r="HU25" s="28"/>
      <c r="HV25" s="28"/>
      <c r="HW25" s="28"/>
      <c r="HX25" s="28"/>
      <c r="HY25" s="28"/>
      <c r="HZ25" s="16"/>
      <c r="IA25" s="16"/>
      <c r="IB25" s="16"/>
      <c r="IC25" s="16"/>
      <c r="ID25" s="16"/>
      <c r="IE25" s="16"/>
      <c r="IF25" s="16"/>
      <c r="IG25" s="16"/>
      <c r="IH25" s="20">
        <f t="shared" si="9"/>
        <v>81000</v>
      </c>
      <c r="II25" s="20">
        <f t="shared" si="10"/>
        <v>90200</v>
      </c>
      <c r="IJ25" s="20">
        <f t="shared" si="11"/>
        <v>90200</v>
      </c>
      <c r="IK25" s="28"/>
      <c r="IL25" s="16"/>
      <c r="IM25" s="28"/>
      <c r="IN25" s="28"/>
      <c r="IO25" s="16"/>
      <c r="IP25" s="16"/>
      <c r="IQ25" s="16"/>
      <c r="IR25" s="16"/>
      <c r="IS25" s="28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28"/>
      <c r="JI25" s="16"/>
      <c r="JJ25" s="16"/>
      <c r="JK25" s="28"/>
      <c r="JL25" s="16"/>
      <c r="JM25" s="28"/>
      <c r="JN25" s="28"/>
      <c r="JO25" s="16"/>
      <c r="JP25" s="16"/>
      <c r="JQ25" s="16"/>
      <c r="JR25" s="16"/>
      <c r="JS25" s="28"/>
      <c r="JT25" s="28"/>
      <c r="JU25" s="16"/>
      <c r="JV25" s="28"/>
      <c r="JW25" s="28"/>
      <c r="JX25" s="16">
        <v>81000</v>
      </c>
      <c r="JY25" s="28">
        <v>90200</v>
      </c>
      <c r="JZ25" s="28">
        <v>90200</v>
      </c>
      <c r="KA25" s="16"/>
      <c r="KB25" s="28"/>
      <c r="KC25" s="28"/>
      <c r="KD25" s="20">
        <f t="shared" si="12"/>
        <v>0</v>
      </c>
      <c r="KE25" s="20">
        <f t="shared" si="13"/>
        <v>0</v>
      </c>
      <c r="KF25" s="20">
        <f t="shared" si="14"/>
        <v>0</v>
      </c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0"/>
      <c r="LG25" s="10"/>
      <c r="LH25" s="10"/>
      <c r="LI25" s="10"/>
      <c r="LJ25" s="10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4"/>
      <c r="OS25" s="14"/>
      <c r="OT25" s="14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</row>
    <row r="26" spans="1:711" x14ac:dyDescent="0.25">
      <c r="A26" s="5" t="s">
        <v>35</v>
      </c>
      <c r="B26" s="20">
        <f t="shared" si="1"/>
        <v>13682551</v>
      </c>
      <c r="C26" s="20">
        <f t="shared" si="2"/>
        <v>13707661</v>
      </c>
      <c r="D26" s="20">
        <f t="shared" si="0"/>
        <v>13707661</v>
      </c>
      <c r="E26" s="30">
        <f t="shared" si="3"/>
        <v>12650390</v>
      </c>
      <c r="F26" s="30">
        <f t="shared" si="4"/>
        <v>12652300</v>
      </c>
      <c r="G26" s="30">
        <f t="shared" si="5"/>
        <v>12652300</v>
      </c>
      <c r="H26" s="28">
        <v>12506600</v>
      </c>
      <c r="I26" s="28">
        <v>12506600</v>
      </c>
      <c r="J26" s="28">
        <v>12506600</v>
      </c>
      <c r="K26" s="28">
        <v>143790</v>
      </c>
      <c r="L26" s="28">
        <v>145700</v>
      </c>
      <c r="M26" s="28">
        <v>145700</v>
      </c>
      <c r="N26" s="20">
        <f t="shared" si="6"/>
        <v>829861</v>
      </c>
      <c r="O26" s="20">
        <f t="shared" si="7"/>
        <v>829861</v>
      </c>
      <c r="P26" s="20">
        <f t="shared" si="8"/>
        <v>829861</v>
      </c>
      <c r="Q26" s="28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8"/>
      <c r="AL26" s="28"/>
      <c r="AM26" s="16"/>
      <c r="AN26" s="16"/>
      <c r="AO26" s="16"/>
      <c r="AP26" s="16"/>
      <c r="AQ26" s="16"/>
      <c r="AR26" s="16"/>
      <c r="AS26" s="19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28"/>
      <c r="BF26" s="28"/>
      <c r="BG26" s="28"/>
      <c r="BH26" s="16"/>
      <c r="BI26" s="16"/>
      <c r="BJ26" s="16"/>
      <c r="BK26" s="16"/>
      <c r="BL26" s="28"/>
      <c r="BM26" s="28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28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28"/>
      <c r="DC26" s="28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28"/>
      <c r="DT26" s="28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28"/>
      <c r="FB26" s="28"/>
      <c r="FC26" s="16"/>
      <c r="FD26" s="16"/>
      <c r="FE26" s="16"/>
      <c r="FF26" s="16"/>
      <c r="FG26" s="16"/>
      <c r="FH26" s="16"/>
      <c r="FI26" s="16"/>
      <c r="FJ26" s="28"/>
      <c r="FK26" s="16"/>
      <c r="FL26" s="16"/>
      <c r="FM26" s="28"/>
      <c r="FN26" s="28"/>
      <c r="FO26" s="16"/>
      <c r="FP26" s="28"/>
      <c r="FQ26" s="28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28"/>
      <c r="GC26" s="28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28"/>
      <c r="GR26" s="28"/>
      <c r="GS26" s="28"/>
      <c r="GT26" s="28"/>
      <c r="GU26" s="16"/>
      <c r="GV26" s="16"/>
      <c r="GW26" s="28"/>
      <c r="GX26" s="16"/>
      <c r="GY26" s="28"/>
      <c r="GZ26" s="28"/>
      <c r="HA26" s="16">
        <v>829861</v>
      </c>
      <c r="HB26" s="36">
        <v>829861</v>
      </c>
      <c r="HC26" s="28">
        <v>829861</v>
      </c>
      <c r="HD26" s="28"/>
      <c r="HE26" s="28"/>
      <c r="HF26" s="28"/>
      <c r="HG26" s="16"/>
      <c r="HH26" s="16"/>
      <c r="HI26" s="16"/>
      <c r="HJ26" s="16"/>
      <c r="HK26" s="28"/>
      <c r="HL26" s="28"/>
      <c r="HM26" s="16"/>
      <c r="HN26" s="28"/>
      <c r="HO26" s="28"/>
      <c r="HP26" s="28"/>
      <c r="HQ26" s="16"/>
      <c r="HR26" s="28"/>
      <c r="HS26" s="16"/>
      <c r="HT26" s="28"/>
      <c r="HU26" s="28"/>
      <c r="HV26" s="28"/>
      <c r="HW26" s="28"/>
      <c r="HX26" s="28"/>
      <c r="HY26" s="28"/>
      <c r="HZ26" s="16"/>
      <c r="IA26" s="16"/>
      <c r="IB26" s="16"/>
      <c r="IC26" s="16"/>
      <c r="ID26" s="16"/>
      <c r="IE26" s="16"/>
      <c r="IF26" s="16"/>
      <c r="IG26" s="16"/>
      <c r="IH26" s="20">
        <f t="shared" si="9"/>
        <v>202300</v>
      </c>
      <c r="II26" s="20">
        <f t="shared" si="10"/>
        <v>225500</v>
      </c>
      <c r="IJ26" s="20">
        <f t="shared" si="11"/>
        <v>225500</v>
      </c>
      <c r="IK26" s="28"/>
      <c r="IL26" s="16"/>
      <c r="IM26" s="28"/>
      <c r="IN26" s="28"/>
      <c r="IO26" s="16"/>
      <c r="IP26" s="16"/>
      <c r="IQ26" s="16"/>
      <c r="IR26" s="16"/>
      <c r="IS26" s="28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28"/>
      <c r="JI26" s="16"/>
      <c r="JJ26" s="16"/>
      <c r="JK26" s="28"/>
      <c r="JL26" s="16"/>
      <c r="JM26" s="28"/>
      <c r="JN26" s="28"/>
      <c r="JO26" s="16"/>
      <c r="JP26" s="16"/>
      <c r="JQ26" s="16"/>
      <c r="JR26" s="16"/>
      <c r="JS26" s="28"/>
      <c r="JT26" s="28"/>
      <c r="JU26" s="16"/>
      <c r="JV26" s="28"/>
      <c r="JW26" s="28"/>
      <c r="JX26" s="16">
        <v>202300</v>
      </c>
      <c r="JY26" s="28">
        <v>225500</v>
      </c>
      <c r="JZ26" s="28">
        <v>225500</v>
      </c>
      <c r="KA26" s="16"/>
      <c r="KB26" s="28"/>
      <c r="KC26" s="28"/>
      <c r="KD26" s="20">
        <f t="shared" si="12"/>
        <v>0</v>
      </c>
      <c r="KE26" s="20">
        <f t="shared" si="13"/>
        <v>0</v>
      </c>
      <c r="KF26" s="20">
        <f t="shared" si="14"/>
        <v>0</v>
      </c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0"/>
      <c r="LG26" s="10"/>
      <c r="LH26" s="10"/>
      <c r="LI26" s="10"/>
      <c r="LJ26" s="10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4"/>
      <c r="OS26" s="14"/>
      <c r="OT26" s="14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</row>
    <row r="27" spans="1:711" ht="25.5" x14ac:dyDescent="0.25">
      <c r="A27" s="4" t="s">
        <v>36</v>
      </c>
      <c r="B27" s="20">
        <f t="shared" si="1"/>
        <v>361132566.74000001</v>
      </c>
      <c r="C27" s="20">
        <f t="shared" si="2"/>
        <v>389106395.74000001</v>
      </c>
      <c r="D27" s="20">
        <f t="shared" si="0"/>
        <v>358656624.97000003</v>
      </c>
      <c r="E27" s="30">
        <f t="shared" si="3"/>
        <v>88052930</v>
      </c>
      <c r="F27" s="30">
        <f t="shared" si="4"/>
        <v>89854980</v>
      </c>
      <c r="G27" s="30">
        <f t="shared" si="5"/>
        <v>89854980</v>
      </c>
      <c r="H27" s="28">
        <v>76133100</v>
      </c>
      <c r="I27" s="28">
        <v>76133100</v>
      </c>
      <c r="J27" s="28">
        <v>76133100</v>
      </c>
      <c r="K27" s="28">
        <v>11919830</v>
      </c>
      <c r="L27" s="28">
        <v>13721880</v>
      </c>
      <c r="M27" s="28">
        <v>13721880</v>
      </c>
      <c r="N27" s="20">
        <f t="shared" si="6"/>
        <v>171311358.43000001</v>
      </c>
      <c r="O27" s="20">
        <f t="shared" si="7"/>
        <v>193976649.57999998</v>
      </c>
      <c r="P27" s="20">
        <f t="shared" si="8"/>
        <v>164626752.82999998</v>
      </c>
      <c r="Q27" s="28"/>
      <c r="R27" s="16"/>
      <c r="S27" s="16"/>
      <c r="T27" s="16"/>
      <c r="U27" s="16"/>
      <c r="V27" s="16"/>
      <c r="W27" s="16"/>
      <c r="X27" s="16"/>
      <c r="Y27" s="16"/>
      <c r="Z27" s="16"/>
      <c r="AA27" s="16">
        <v>478428.98</v>
      </c>
      <c r="AB27" s="16">
        <v>478428.98</v>
      </c>
      <c r="AC27" s="16"/>
      <c r="AD27" s="16"/>
      <c r="AE27" s="16"/>
      <c r="AF27" s="16"/>
      <c r="AG27" s="16">
        <v>142473.84</v>
      </c>
      <c r="AH27" s="16">
        <v>142473.84</v>
      </c>
      <c r="AI27" s="16">
        <v>3351176.04</v>
      </c>
      <c r="AJ27" s="16">
        <v>3351176.04</v>
      </c>
      <c r="AK27" s="28">
        <v>2788008.17</v>
      </c>
      <c r="AL27" s="28"/>
      <c r="AM27" s="16"/>
      <c r="AN27" s="16"/>
      <c r="AO27" s="16"/>
      <c r="AP27" s="16"/>
      <c r="AQ27" s="16"/>
      <c r="AR27" s="16"/>
      <c r="AS27" s="19">
        <v>2238602.2000000002</v>
      </c>
      <c r="AT27" s="16">
        <v>2238602.2000000002</v>
      </c>
      <c r="AU27" s="16"/>
      <c r="AV27" s="16"/>
      <c r="AW27" s="16"/>
      <c r="AX27" s="16"/>
      <c r="AY27" s="16"/>
      <c r="AZ27" s="16"/>
      <c r="BA27" s="16"/>
      <c r="BB27" s="16"/>
      <c r="BC27" s="16"/>
      <c r="BD27" s="16">
        <v>183305.49</v>
      </c>
      <c r="BE27" s="28">
        <v>333786.78000000003</v>
      </c>
      <c r="BF27" s="28">
        <v>333786.78000000003</v>
      </c>
      <c r="BG27" s="28">
        <v>710556</v>
      </c>
      <c r="BH27" s="16">
        <v>978239</v>
      </c>
      <c r="BI27" s="16">
        <v>978239</v>
      </c>
      <c r="BJ27" s="16"/>
      <c r="BK27" s="16"/>
      <c r="BL27" s="28"/>
      <c r="BM27" s="28"/>
      <c r="BN27" s="16"/>
      <c r="BO27" s="16"/>
      <c r="BP27" s="16"/>
      <c r="BQ27" s="16"/>
      <c r="BR27" s="16"/>
      <c r="BS27" s="16"/>
      <c r="BT27" s="16"/>
      <c r="BU27" s="16"/>
      <c r="BV27" s="16">
        <v>721323.9</v>
      </c>
      <c r="BW27" s="16">
        <v>206407.14</v>
      </c>
      <c r="BX27" s="16">
        <v>206407.14</v>
      </c>
      <c r="BY27" s="16"/>
      <c r="BZ27" s="16">
        <v>2157545.46</v>
      </c>
      <c r="CA27" s="28">
        <v>1789871.75</v>
      </c>
      <c r="CB27" s="16"/>
      <c r="CC27" s="16">
        <v>2259172.91</v>
      </c>
      <c r="CD27" s="16">
        <v>2241338.2999999998</v>
      </c>
      <c r="CE27" s="16"/>
      <c r="CF27" s="16"/>
      <c r="CG27" s="16"/>
      <c r="CH27" s="16">
        <v>381150</v>
      </c>
      <c r="CI27" s="16">
        <v>322432.37</v>
      </c>
      <c r="CJ27" s="16">
        <v>322432.37</v>
      </c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>
        <v>1027641</v>
      </c>
      <c r="CX27" s="16">
        <v>1027641</v>
      </c>
      <c r="CY27" s="16">
        <v>1027641</v>
      </c>
      <c r="CZ27" s="16"/>
      <c r="DA27" s="16">
        <v>6020598.3499999996</v>
      </c>
      <c r="DB27" s="28">
        <v>5952205.9900000002</v>
      </c>
      <c r="DC27" s="28"/>
      <c r="DD27" s="16"/>
      <c r="DE27" s="16"/>
      <c r="DF27" s="16"/>
      <c r="DG27" s="16"/>
      <c r="DH27" s="16"/>
      <c r="DI27" s="16"/>
      <c r="DJ27" s="16">
        <v>1500000</v>
      </c>
      <c r="DK27" s="16">
        <v>0</v>
      </c>
      <c r="DL27" s="16">
        <v>160515581</v>
      </c>
      <c r="DM27" s="16">
        <v>160515581</v>
      </c>
      <c r="DN27" s="16">
        <v>133682752.8</v>
      </c>
      <c r="DO27" s="16"/>
      <c r="DP27" s="16"/>
      <c r="DQ27" s="16"/>
      <c r="DR27" s="16"/>
      <c r="DS27" s="28"/>
      <c r="DT27" s="28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28"/>
      <c r="FB27" s="28"/>
      <c r="FC27" s="16"/>
      <c r="FD27" s="16"/>
      <c r="FE27" s="16"/>
      <c r="FF27" s="16"/>
      <c r="FG27" s="16"/>
      <c r="FH27" s="16"/>
      <c r="FI27" s="34">
        <f>200000+100000</f>
        <v>300000</v>
      </c>
      <c r="FJ27" s="28">
        <v>300000</v>
      </c>
      <c r="FK27" s="16"/>
      <c r="FL27" s="34">
        <v>1023939.51</v>
      </c>
      <c r="FM27" s="28">
        <v>1023939.51</v>
      </c>
      <c r="FN27" s="28"/>
      <c r="FO27" s="16"/>
      <c r="FP27" s="28"/>
      <c r="FQ27" s="28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28"/>
      <c r="GC27" s="28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>
        <v>6700000</v>
      </c>
      <c r="GQ27" s="28">
        <v>6700000</v>
      </c>
      <c r="GR27" s="28"/>
      <c r="GS27" s="28"/>
      <c r="GT27" s="28"/>
      <c r="GU27" s="16"/>
      <c r="GV27" s="16"/>
      <c r="GW27" s="28"/>
      <c r="GX27" s="16"/>
      <c r="GY27" s="28"/>
      <c r="GZ27" s="28"/>
      <c r="HA27" s="16">
        <v>4270625</v>
      </c>
      <c r="HB27" s="16">
        <v>4270625</v>
      </c>
      <c r="HC27" s="28">
        <v>4270625</v>
      </c>
      <c r="HD27" s="28"/>
      <c r="HE27" s="28"/>
      <c r="HF27" s="28"/>
      <c r="HG27" s="16"/>
      <c r="HH27" s="16"/>
      <c r="HI27" s="16"/>
      <c r="HJ27" s="16"/>
      <c r="HK27" s="28"/>
      <c r="HL27" s="28"/>
      <c r="HM27" s="16"/>
      <c r="HN27" s="28"/>
      <c r="HO27" s="28"/>
      <c r="HP27" s="28"/>
      <c r="HQ27" s="16"/>
      <c r="HR27" s="28"/>
      <c r="HS27" s="16"/>
      <c r="HT27" s="28"/>
      <c r="HU27" s="28"/>
      <c r="HV27" s="28"/>
      <c r="HW27" s="28"/>
      <c r="HX27" s="28"/>
      <c r="HY27" s="28">
        <v>150000</v>
      </c>
      <c r="HZ27" s="34">
        <v>150000</v>
      </c>
      <c r="IA27" s="16">
        <v>150000</v>
      </c>
      <c r="IB27" s="16"/>
      <c r="IC27" s="16"/>
      <c r="ID27" s="16"/>
      <c r="IE27" s="16"/>
      <c r="IF27" s="16"/>
      <c r="IG27" s="16"/>
      <c r="IH27" s="20">
        <f t="shared" si="9"/>
        <v>101768278.31</v>
      </c>
      <c r="II27" s="20">
        <f t="shared" si="10"/>
        <v>99483687.549999982</v>
      </c>
      <c r="IJ27" s="20">
        <f t="shared" si="11"/>
        <v>98852450.539999992</v>
      </c>
      <c r="IK27" s="28">
        <v>27193618</v>
      </c>
      <c r="IL27" s="16">
        <v>26120557</v>
      </c>
      <c r="IM27" s="28">
        <v>26120557</v>
      </c>
      <c r="IN27" s="28"/>
      <c r="IO27" s="16"/>
      <c r="IP27" s="16"/>
      <c r="IQ27" s="16">
        <v>69183724.25</v>
      </c>
      <c r="IR27" s="16">
        <v>68764736</v>
      </c>
      <c r="IS27" s="28">
        <v>68764736</v>
      </c>
      <c r="IT27" s="16"/>
      <c r="IU27" s="16"/>
      <c r="IV27" s="16"/>
      <c r="IW27" s="16">
        <v>72690</v>
      </c>
      <c r="IX27" s="16">
        <v>72690</v>
      </c>
      <c r="IY27" s="16">
        <v>72690</v>
      </c>
      <c r="IZ27" s="16">
        <v>264290</v>
      </c>
      <c r="JA27" s="16">
        <v>264290</v>
      </c>
      <c r="JB27" s="16">
        <v>264290</v>
      </c>
      <c r="JC27" s="16">
        <v>1004241</v>
      </c>
      <c r="JD27" s="16">
        <v>567651.88</v>
      </c>
      <c r="JE27" s="16">
        <v>567651.88</v>
      </c>
      <c r="JF27" s="16">
        <v>3220371</v>
      </c>
      <c r="JG27" s="16">
        <v>2911620.74</v>
      </c>
      <c r="JH27" s="28">
        <v>2551772.54</v>
      </c>
      <c r="JI27" s="16">
        <v>25410</v>
      </c>
      <c r="JJ27" s="16"/>
      <c r="JK27" s="28"/>
      <c r="JL27" s="16">
        <v>9399.6</v>
      </c>
      <c r="JM27" s="28">
        <v>9399.6</v>
      </c>
      <c r="JN27" s="28">
        <v>9399.6</v>
      </c>
      <c r="JO27" s="16">
        <v>409098.03</v>
      </c>
      <c r="JP27" s="16">
        <v>409098.03</v>
      </c>
      <c r="JQ27" s="16">
        <v>409098.03</v>
      </c>
      <c r="JR27" s="16">
        <v>65391.43</v>
      </c>
      <c r="JS27" s="28">
        <v>43599.3</v>
      </c>
      <c r="JT27" s="28">
        <v>40000</v>
      </c>
      <c r="JU27" s="16">
        <v>315882</v>
      </c>
      <c r="JV27" s="28">
        <v>315882</v>
      </c>
      <c r="JW27" s="28">
        <v>48092.49</v>
      </c>
      <c r="JX27" s="16"/>
      <c r="JY27" s="28"/>
      <c r="JZ27" s="28"/>
      <c r="KA27" s="16">
        <v>4163</v>
      </c>
      <c r="KB27" s="28">
        <v>4163</v>
      </c>
      <c r="KC27" s="28">
        <v>4163</v>
      </c>
      <c r="KD27" s="20">
        <f t="shared" si="12"/>
        <v>0</v>
      </c>
      <c r="KE27" s="20">
        <f t="shared" si="13"/>
        <v>5791078.6099999994</v>
      </c>
      <c r="KF27" s="20">
        <f t="shared" si="14"/>
        <v>5322441.5999999996</v>
      </c>
      <c r="KG27" s="28"/>
      <c r="KH27" s="28">
        <v>2317560</v>
      </c>
      <c r="KI27" s="28">
        <v>2240011.7599999998</v>
      </c>
      <c r="KJ27" s="28"/>
      <c r="KK27" s="28"/>
      <c r="KL27" s="28"/>
      <c r="KM27" s="28"/>
      <c r="KN27" s="28">
        <v>161150</v>
      </c>
      <c r="KO27" s="28">
        <v>161150</v>
      </c>
      <c r="KP27" s="28"/>
      <c r="KQ27" s="28">
        <v>3312368.61</v>
      </c>
      <c r="KR27" s="28">
        <v>2921279.84</v>
      </c>
      <c r="KS27" s="28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0"/>
      <c r="LG27" s="10"/>
      <c r="LH27" s="10"/>
      <c r="LI27" s="10"/>
      <c r="LJ27" s="10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4"/>
      <c r="OS27" s="14"/>
      <c r="OT27" s="14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</row>
    <row r="28" spans="1:711" x14ac:dyDescent="0.25">
      <c r="A28" s="5" t="s">
        <v>37</v>
      </c>
      <c r="B28" s="20">
        <f t="shared" si="1"/>
        <v>16062091</v>
      </c>
      <c r="C28" s="20">
        <f t="shared" si="2"/>
        <v>100393337.89</v>
      </c>
      <c r="D28" s="20">
        <f t="shared" si="0"/>
        <v>100086322.44</v>
      </c>
      <c r="E28" s="30">
        <f t="shared" si="3"/>
        <v>12065980</v>
      </c>
      <c r="F28" s="30">
        <f t="shared" si="4"/>
        <v>12631450</v>
      </c>
      <c r="G28" s="30">
        <f t="shared" si="5"/>
        <v>12631450</v>
      </c>
      <c r="H28" s="28">
        <v>9406300</v>
      </c>
      <c r="I28" s="28">
        <v>9406300</v>
      </c>
      <c r="J28" s="28">
        <v>9406300</v>
      </c>
      <c r="K28" s="28">
        <v>2659680</v>
      </c>
      <c r="L28" s="28">
        <v>3225150</v>
      </c>
      <c r="M28" s="28">
        <v>3225150</v>
      </c>
      <c r="N28" s="20">
        <f t="shared" si="6"/>
        <v>3996111</v>
      </c>
      <c r="O28" s="20">
        <f t="shared" si="7"/>
        <v>37195647.090000004</v>
      </c>
      <c r="P28" s="20">
        <f t="shared" si="8"/>
        <v>36888631.640000001</v>
      </c>
      <c r="Q28" s="28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28"/>
      <c r="AL28" s="28"/>
      <c r="AM28" s="16"/>
      <c r="AN28" s="16"/>
      <c r="AO28" s="16"/>
      <c r="AP28" s="16"/>
      <c r="AQ28" s="16"/>
      <c r="AR28" s="16"/>
      <c r="AS28" s="19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28"/>
      <c r="BF28" s="28"/>
      <c r="BG28" s="28"/>
      <c r="BH28" s="16"/>
      <c r="BI28" s="16"/>
      <c r="BJ28" s="16"/>
      <c r="BK28" s="16"/>
      <c r="BL28" s="28"/>
      <c r="BM28" s="28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28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>
        <v>1859536.09</v>
      </c>
      <c r="DB28" s="28">
        <v>1553309.84</v>
      </c>
      <c r="DC28" s="28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28"/>
      <c r="DT28" s="28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34">
        <v>31000000</v>
      </c>
      <c r="EX28" s="34">
        <v>31000000</v>
      </c>
      <c r="EY28" s="16"/>
      <c r="EZ28" s="16"/>
      <c r="FA28" s="28"/>
      <c r="FB28" s="28"/>
      <c r="FC28" s="16"/>
      <c r="FD28" s="16"/>
      <c r="FE28" s="16"/>
      <c r="FF28" s="16"/>
      <c r="FG28" s="16"/>
      <c r="FH28" s="16"/>
      <c r="FI28" s="26"/>
      <c r="FJ28" s="50"/>
      <c r="FK28" s="26"/>
      <c r="FL28" s="16"/>
      <c r="FM28" s="28"/>
      <c r="FN28" s="28"/>
      <c r="FO28" s="16"/>
      <c r="FP28" s="28"/>
      <c r="FQ28" s="28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28"/>
      <c r="GC28" s="28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28"/>
      <c r="GR28" s="28"/>
      <c r="GS28" s="28"/>
      <c r="GT28" s="28"/>
      <c r="GU28" s="16"/>
      <c r="GV28" s="16"/>
      <c r="GW28" s="28"/>
      <c r="GX28" s="16"/>
      <c r="GY28" s="28"/>
      <c r="GZ28" s="28"/>
      <c r="HA28" s="16">
        <v>3796111</v>
      </c>
      <c r="HB28" s="16">
        <v>3796111</v>
      </c>
      <c r="HC28" s="28">
        <v>3796111</v>
      </c>
      <c r="HD28" s="28"/>
      <c r="HE28" s="28"/>
      <c r="HF28" s="28"/>
      <c r="HG28" s="16"/>
      <c r="HH28" s="16"/>
      <c r="HI28" s="16"/>
      <c r="HJ28" s="16"/>
      <c r="HK28" s="28"/>
      <c r="HL28" s="28"/>
      <c r="HM28" s="16"/>
      <c r="HN28" s="28"/>
      <c r="HO28" s="28"/>
      <c r="HP28" s="28"/>
      <c r="HQ28" s="16"/>
      <c r="HR28" s="28"/>
      <c r="HS28" s="16"/>
      <c r="HT28" s="51">
        <v>340000</v>
      </c>
      <c r="HU28" s="28">
        <v>340000</v>
      </c>
      <c r="HV28" s="28">
        <v>200000</v>
      </c>
      <c r="HW28" s="34">
        <v>200000</v>
      </c>
      <c r="HX28" s="28">
        <v>199210.8</v>
      </c>
      <c r="HY28" s="28"/>
      <c r="HZ28" s="16"/>
      <c r="IA28" s="16"/>
      <c r="IB28" s="16"/>
      <c r="IC28" s="16"/>
      <c r="ID28" s="16"/>
      <c r="IE28" s="16"/>
      <c r="IF28" s="16"/>
      <c r="IG28" s="16"/>
      <c r="IH28" s="20">
        <f t="shared" si="9"/>
        <v>0</v>
      </c>
      <c r="II28" s="20">
        <f t="shared" si="10"/>
        <v>0</v>
      </c>
      <c r="IJ28" s="20">
        <f t="shared" si="11"/>
        <v>0</v>
      </c>
      <c r="IK28" s="28"/>
      <c r="IL28" s="16"/>
      <c r="IM28" s="28"/>
      <c r="IN28" s="28"/>
      <c r="IO28" s="16"/>
      <c r="IP28" s="16"/>
      <c r="IQ28" s="16"/>
      <c r="IR28" s="16"/>
      <c r="IS28" s="28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28"/>
      <c r="JI28" s="16"/>
      <c r="JJ28" s="16"/>
      <c r="JK28" s="28"/>
      <c r="JL28" s="16"/>
      <c r="JM28" s="28"/>
      <c r="JN28" s="28"/>
      <c r="JO28" s="16"/>
      <c r="JP28" s="16"/>
      <c r="JQ28" s="16"/>
      <c r="JR28" s="16"/>
      <c r="JS28" s="28"/>
      <c r="JT28" s="28"/>
      <c r="JU28" s="16"/>
      <c r="JV28" s="28"/>
      <c r="JW28" s="28"/>
      <c r="JX28" s="16"/>
      <c r="JY28" s="28"/>
      <c r="JZ28" s="28"/>
      <c r="KA28" s="16"/>
      <c r="KB28" s="28"/>
      <c r="KC28" s="28"/>
      <c r="KD28" s="20">
        <f t="shared" si="12"/>
        <v>0</v>
      </c>
      <c r="KE28" s="20">
        <f t="shared" si="13"/>
        <v>50566240.799999997</v>
      </c>
      <c r="KF28" s="20">
        <f t="shared" si="14"/>
        <v>50566240.799999997</v>
      </c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>
        <v>5566240.7999999998</v>
      </c>
      <c r="KR28" s="28">
        <v>5566240.7999999998</v>
      </c>
      <c r="KS28" s="28"/>
      <c r="KT28" s="16"/>
      <c r="KU28" s="16"/>
      <c r="KV28" s="16"/>
      <c r="KW28" s="16">
        <v>45000000</v>
      </c>
      <c r="KX28" s="16">
        <v>45000000</v>
      </c>
      <c r="KY28" s="16"/>
      <c r="KZ28" s="16"/>
      <c r="LA28" s="16"/>
      <c r="LB28" s="16"/>
      <c r="LC28" s="16"/>
      <c r="LD28" s="16"/>
      <c r="LE28" s="16"/>
      <c r="LF28" s="10"/>
      <c r="LG28" s="10"/>
      <c r="LH28" s="10"/>
      <c r="LI28" s="10"/>
      <c r="LJ28" s="10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4"/>
      <c r="OS28" s="14"/>
      <c r="OT28" s="14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</row>
    <row r="29" spans="1:711" x14ac:dyDescent="0.25">
      <c r="A29" s="5" t="s">
        <v>38</v>
      </c>
      <c r="B29" s="20">
        <f t="shared" si="1"/>
        <v>58616364</v>
      </c>
      <c r="C29" s="20">
        <f t="shared" si="2"/>
        <v>72464890.120000005</v>
      </c>
      <c r="D29" s="20">
        <f t="shared" si="0"/>
        <v>70523340.379999995</v>
      </c>
      <c r="E29" s="30">
        <f t="shared" si="3"/>
        <v>9862160</v>
      </c>
      <c r="F29" s="30">
        <f t="shared" si="4"/>
        <v>9862160</v>
      </c>
      <c r="G29" s="30">
        <f t="shared" si="5"/>
        <v>9862160</v>
      </c>
      <c r="H29" s="28">
        <v>9371100</v>
      </c>
      <c r="I29" s="28">
        <v>9371100</v>
      </c>
      <c r="J29" s="28">
        <v>9371100</v>
      </c>
      <c r="K29" s="28">
        <v>491060</v>
      </c>
      <c r="L29" s="28">
        <v>491060</v>
      </c>
      <c r="M29" s="28">
        <v>491060</v>
      </c>
      <c r="N29" s="20">
        <f t="shared" si="6"/>
        <v>48551904</v>
      </c>
      <c r="O29" s="20">
        <f t="shared" si="7"/>
        <v>57341560.119999997</v>
      </c>
      <c r="P29" s="20">
        <f t="shared" si="8"/>
        <v>55400010.379999995</v>
      </c>
      <c r="Q29" s="28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28"/>
      <c r="AL29" s="28"/>
      <c r="AM29" s="16"/>
      <c r="AN29" s="16"/>
      <c r="AO29" s="16"/>
      <c r="AP29" s="16"/>
      <c r="AQ29" s="16"/>
      <c r="AR29" s="16"/>
      <c r="AS29" s="19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28"/>
      <c r="BF29" s="28"/>
      <c r="BG29" s="28"/>
      <c r="BH29" s="16"/>
      <c r="BI29" s="16"/>
      <c r="BJ29" s="16"/>
      <c r="BK29" s="16"/>
      <c r="BL29" s="28"/>
      <c r="BM29" s="28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28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>
        <v>5385342</v>
      </c>
      <c r="CR29" s="16">
        <v>5385342</v>
      </c>
      <c r="CS29" s="16">
        <v>3839543.46</v>
      </c>
      <c r="CT29" s="16">
        <v>41916977</v>
      </c>
      <c r="CU29" s="16">
        <v>42762225</v>
      </c>
      <c r="CV29" s="16">
        <v>42369965.109999999</v>
      </c>
      <c r="CW29" s="16"/>
      <c r="CX29" s="16"/>
      <c r="CY29" s="16"/>
      <c r="CZ29" s="16"/>
      <c r="DA29" s="16">
        <v>1437716.65</v>
      </c>
      <c r="DB29" s="28">
        <v>1437716.65</v>
      </c>
      <c r="DC29" s="28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28"/>
      <c r="DT29" s="28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34">
        <v>4206691.47</v>
      </c>
      <c r="EX29" s="16">
        <v>4206691.47</v>
      </c>
      <c r="EY29" s="16"/>
      <c r="EZ29" s="16"/>
      <c r="FA29" s="28"/>
      <c r="FB29" s="28"/>
      <c r="FC29" s="16"/>
      <c r="FD29" s="16"/>
      <c r="FE29" s="16"/>
      <c r="FF29" s="16"/>
      <c r="FG29" s="16"/>
      <c r="FH29" s="16"/>
      <c r="FI29" s="16"/>
      <c r="FJ29" s="28"/>
      <c r="FK29" s="16"/>
      <c r="FL29" s="16"/>
      <c r="FM29" s="28"/>
      <c r="FN29" s="28"/>
      <c r="FO29" s="16"/>
      <c r="FP29" s="28"/>
      <c r="FQ29" s="28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28"/>
      <c r="GC29" s="28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28"/>
      <c r="GR29" s="28"/>
      <c r="GS29" s="28"/>
      <c r="GT29" s="28"/>
      <c r="GU29" s="16"/>
      <c r="GV29" s="16"/>
      <c r="GW29" s="28"/>
      <c r="GX29" s="16"/>
      <c r="GY29" s="28"/>
      <c r="GZ29" s="28"/>
      <c r="HA29" s="16">
        <v>1099585</v>
      </c>
      <c r="HB29" s="16">
        <v>1099585</v>
      </c>
      <c r="HC29" s="28">
        <v>1099585</v>
      </c>
      <c r="HD29" s="28"/>
      <c r="HE29" s="28"/>
      <c r="HF29" s="28"/>
      <c r="HG29" s="16"/>
      <c r="HH29" s="16"/>
      <c r="HI29" s="16"/>
      <c r="HJ29" s="16"/>
      <c r="HK29" s="28">
        <v>1800000</v>
      </c>
      <c r="HL29" s="28">
        <v>1800000</v>
      </c>
      <c r="HM29" s="16"/>
      <c r="HN29" s="28"/>
      <c r="HO29" s="28"/>
      <c r="HP29" s="28"/>
      <c r="HQ29" s="16"/>
      <c r="HR29" s="28"/>
      <c r="HS29" s="16"/>
      <c r="HT29" s="51">
        <v>500000</v>
      </c>
      <c r="HU29" s="51">
        <v>500000</v>
      </c>
      <c r="HV29" s="28">
        <v>150000</v>
      </c>
      <c r="HW29" s="34">
        <v>150000</v>
      </c>
      <c r="HX29" s="28">
        <v>146508.69</v>
      </c>
      <c r="HY29" s="28"/>
      <c r="HZ29" s="16"/>
      <c r="IA29" s="16"/>
      <c r="IB29" s="16"/>
      <c r="IC29" s="16"/>
      <c r="ID29" s="16"/>
      <c r="IE29" s="16"/>
      <c r="IF29" s="16"/>
      <c r="IG29" s="16"/>
      <c r="IH29" s="20">
        <f t="shared" si="9"/>
        <v>202300</v>
      </c>
      <c r="II29" s="20">
        <f t="shared" si="10"/>
        <v>225500</v>
      </c>
      <c r="IJ29" s="20">
        <f t="shared" si="11"/>
        <v>225500</v>
      </c>
      <c r="IK29" s="28"/>
      <c r="IL29" s="16"/>
      <c r="IM29" s="28"/>
      <c r="IN29" s="28"/>
      <c r="IO29" s="16"/>
      <c r="IP29" s="16"/>
      <c r="IQ29" s="16"/>
      <c r="IR29" s="16"/>
      <c r="IS29" s="28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28"/>
      <c r="JI29" s="16"/>
      <c r="JJ29" s="16"/>
      <c r="JK29" s="28"/>
      <c r="JL29" s="16"/>
      <c r="JM29" s="28"/>
      <c r="JN29" s="28"/>
      <c r="JO29" s="16"/>
      <c r="JP29" s="16"/>
      <c r="JQ29" s="16"/>
      <c r="JR29" s="16"/>
      <c r="JS29" s="28"/>
      <c r="JT29" s="28"/>
      <c r="JU29" s="16"/>
      <c r="JV29" s="28"/>
      <c r="JW29" s="28"/>
      <c r="JX29" s="16">
        <v>202300</v>
      </c>
      <c r="JY29" s="28">
        <v>225500</v>
      </c>
      <c r="JZ29" s="28">
        <v>225500</v>
      </c>
      <c r="KA29" s="16"/>
      <c r="KB29" s="28"/>
      <c r="KC29" s="28"/>
      <c r="KD29" s="20">
        <f t="shared" si="12"/>
        <v>0</v>
      </c>
      <c r="KE29" s="20">
        <f t="shared" si="13"/>
        <v>5035670</v>
      </c>
      <c r="KF29" s="20">
        <f t="shared" si="14"/>
        <v>5035670</v>
      </c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>
        <v>5035670</v>
      </c>
      <c r="KR29" s="28">
        <v>5035670</v>
      </c>
      <c r="KS29" s="28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0"/>
      <c r="LG29" s="10"/>
      <c r="LH29" s="10"/>
      <c r="LI29" s="10"/>
      <c r="LJ29" s="10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4"/>
      <c r="OS29" s="14"/>
      <c r="OT29" s="14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</row>
    <row r="30" spans="1:711" x14ac:dyDescent="0.25">
      <c r="A30" s="5" t="s">
        <v>39</v>
      </c>
      <c r="B30" s="20">
        <f t="shared" si="1"/>
        <v>9050863</v>
      </c>
      <c r="C30" s="20">
        <f t="shared" si="2"/>
        <v>9129090</v>
      </c>
      <c r="D30" s="20">
        <f t="shared" si="0"/>
        <v>9129090</v>
      </c>
      <c r="E30" s="30">
        <f t="shared" si="3"/>
        <v>8025830</v>
      </c>
      <c r="F30" s="30">
        <f t="shared" si="4"/>
        <v>8094857</v>
      </c>
      <c r="G30" s="30">
        <f t="shared" si="5"/>
        <v>8094857</v>
      </c>
      <c r="H30" s="28">
        <v>5643800</v>
      </c>
      <c r="I30" s="28">
        <v>5643800</v>
      </c>
      <c r="J30" s="28">
        <v>5643800</v>
      </c>
      <c r="K30" s="28">
        <v>2382030</v>
      </c>
      <c r="L30" s="28">
        <v>2451057</v>
      </c>
      <c r="M30" s="28">
        <v>2451057</v>
      </c>
      <c r="N30" s="20">
        <f t="shared" si="6"/>
        <v>944033</v>
      </c>
      <c r="O30" s="20">
        <f t="shared" si="7"/>
        <v>944033</v>
      </c>
      <c r="P30" s="20">
        <f t="shared" si="8"/>
        <v>944033</v>
      </c>
      <c r="Q30" s="28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28"/>
      <c r="AL30" s="28"/>
      <c r="AM30" s="16"/>
      <c r="AN30" s="16"/>
      <c r="AO30" s="16"/>
      <c r="AP30" s="16"/>
      <c r="AQ30" s="16"/>
      <c r="AR30" s="16"/>
      <c r="AS30" s="19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28"/>
      <c r="BF30" s="28"/>
      <c r="BG30" s="28"/>
      <c r="BH30" s="16"/>
      <c r="BI30" s="16"/>
      <c r="BJ30" s="16"/>
      <c r="BK30" s="16"/>
      <c r="BL30" s="28"/>
      <c r="BM30" s="28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28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28"/>
      <c r="DC30" s="28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28"/>
      <c r="DT30" s="28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28"/>
      <c r="FB30" s="28"/>
      <c r="FC30" s="16"/>
      <c r="FD30" s="16"/>
      <c r="FE30" s="16"/>
      <c r="FF30" s="16"/>
      <c r="FG30" s="16"/>
      <c r="FH30" s="16"/>
      <c r="FI30" s="16"/>
      <c r="FJ30" s="28"/>
      <c r="FK30" s="16"/>
      <c r="FL30" s="16"/>
      <c r="FM30" s="28"/>
      <c r="FN30" s="28"/>
      <c r="FO30" s="16"/>
      <c r="FP30" s="28"/>
      <c r="FQ30" s="28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28"/>
      <c r="GC30" s="28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28"/>
      <c r="GR30" s="28"/>
      <c r="GS30" s="28"/>
      <c r="GT30" s="28"/>
      <c r="GU30" s="16"/>
      <c r="GV30" s="16"/>
      <c r="GW30" s="28"/>
      <c r="GX30" s="16"/>
      <c r="GY30" s="28"/>
      <c r="GZ30" s="28"/>
      <c r="HA30" s="16">
        <v>944033</v>
      </c>
      <c r="HB30" s="16">
        <v>944033</v>
      </c>
      <c r="HC30" s="28">
        <v>944033</v>
      </c>
      <c r="HD30" s="28"/>
      <c r="HE30" s="28"/>
      <c r="HF30" s="28"/>
      <c r="HG30" s="16"/>
      <c r="HH30" s="16"/>
      <c r="HI30" s="16"/>
      <c r="HJ30" s="16"/>
      <c r="HK30" s="28"/>
      <c r="HL30" s="28"/>
      <c r="HM30" s="16"/>
      <c r="HN30" s="28"/>
      <c r="HO30" s="28"/>
      <c r="HP30" s="28"/>
      <c r="HQ30" s="16"/>
      <c r="HR30" s="28"/>
      <c r="HS30" s="16"/>
      <c r="HT30" s="51"/>
      <c r="HU30" s="28"/>
      <c r="HV30" s="28"/>
      <c r="HW30" s="28"/>
      <c r="HX30" s="28"/>
      <c r="HY30" s="28"/>
      <c r="HZ30" s="16"/>
      <c r="IA30" s="16"/>
      <c r="IB30" s="16"/>
      <c r="IC30" s="16"/>
      <c r="ID30" s="16"/>
      <c r="IE30" s="16"/>
      <c r="IF30" s="16"/>
      <c r="IG30" s="16"/>
      <c r="IH30" s="20">
        <f t="shared" si="9"/>
        <v>81000</v>
      </c>
      <c r="II30" s="20">
        <f t="shared" si="10"/>
        <v>90200</v>
      </c>
      <c r="IJ30" s="20">
        <f t="shared" si="11"/>
        <v>90200</v>
      </c>
      <c r="IK30" s="28"/>
      <c r="IL30" s="16"/>
      <c r="IM30" s="28"/>
      <c r="IN30" s="28"/>
      <c r="IO30" s="16"/>
      <c r="IP30" s="16"/>
      <c r="IQ30" s="16"/>
      <c r="IR30" s="16"/>
      <c r="IS30" s="28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28"/>
      <c r="JI30" s="16"/>
      <c r="JJ30" s="16"/>
      <c r="JK30" s="28"/>
      <c r="JL30" s="16"/>
      <c r="JM30" s="28"/>
      <c r="JN30" s="28"/>
      <c r="JO30" s="16"/>
      <c r="JP30" s="16"/>
      <c r="JQ30" s="16"/>
      <c r="JR30" s="16"/>
      <c r="JS30" s="28"/>
      <c r="JT30" s="28"/>
      <c r="JU30" s="16"/>
      <c r="JV30" s="28"/>
      <c r="JW30" s="28"/>
      <c r="JX30" s="16">
        <v>81000</v>
      </c>
      <c r="JY30" s="28">
        <v>90200</v>
      </c>
      <c r="JZ30" s="28">
        <v>90200</v>
      </c>
      <c r="KA30" s="16"/>
      <c r="KB30" s="28"/>
      <c r="KC30" s="28"/>
      <c r="KD30" s="20">
        <f t="shared" si="12"/>
        <v>0</v>
      </c>
      <c r="KE30" s="20">
        <f t="shared" si="13"/>
        <v>0</v>
      </c>
      <c r="KF30" s="20">
        <f t="shared" si="14"/>
        <v>0</v>
      </c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0"/>
      <c r="LG30" s="10"/>
      <c r="LH30" s="10"/>
      <c r="LI30" s="10"/>
      <c r="LJ30" s="10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4"/>
      <c r="OS30" s="14"/>
      <c r="OT30" s="14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</row>
    <row r="31" spans="1:711" x14ac:dyDescent="0.25">
      <c r="A31" s="5" t="s">
        <v>40</v>
      </c>
      <c r="B31" s="20">
        <f t="shared" si="1"/>
        <v>4548961</v>
      </c>
      <c r="C31" s="20">
        <f t="shared" si="2"/>
        <v>4558161</v>
      </c>
      <c r="D31" s="20">
        <f t="shared" si="0"/>
        <v>4558161</v>
      </c>
      <c r="E31" s="30">
        <f t="shared" si="3"/>
        <v>4095410</v>
      </c>
      <c r="F31" s="30">
        <f t="shared" si="4"/>
        <v>4095410</v>
      </c>
      <c r="G31" s="30">
        <f t="shared" si="5"/>
        <v>4095410</v>
      </c>
      <c r="H31" s="28">
        <v>3739600</v>
      </c>
      <c r="I31" s="28">
        <v>3739600</v>
      </c>
      <c r="J31" s="28">
        <v>3739600</v>
      </c>
      <c r="K31" s="28">
        <v>355810</v>
      </c>
      <c r="L31" s="28">
        <v>355810</v>
      </c>
      <c r="M31" s="28">
        <v>355810</v>
      </c>
      <c r="N31" s="20">
        <f t="shared" si="6"/>
        <v>372551</v>
      </c>
      <c r="O31" s="20">
        <f t="shared" si="7"/>
        <v>372551</v>
      </c>
      <c r="P31" s="20">
        <f t="shared" si="8"/>
        <v>372551</v>
      </c>
      <c r="Q31" s="28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28"/>
      <c r="AL31" s="28"/>
      <c r="AM31" s="16"/>
      <c r="AN31" s="16"/>
      <c r="AO31" s="16"/>
      <c r="AP31" s="16"/>
      <c r="AQ31" s="16"/>
      <c r="AR31" s="16"/>
      <c r="AS31" s="19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28"/>
      <c r="BF31" s="28"/>
      <c r="BG31" s="28"/>
      <c r="BH31" s="16"/>
      <c r="BI31" s="16"/>
      <c r="BJ31" s="16"/>
      <c r="BK31" s="16"/>
      <c r="BL31" s="28"/>
      <c r="BM31" s="28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28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28"/>
      <c r="DC31" s="28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28"/>
      <c r="DT31" s="28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28"/>
      <c r="FB31" s="28"/>
      <c r="FC31" s="16"/>
      <c r="FD31" s="16"/>
      <c r="FE31" s="16"/>
      <c r="FF31" s="16"/>
      <c r="FG31" s="16"/>
      <c r="FH31" s="16"/>
      <c r="FI31" s="16"/>
      <c r="FJ31" s="28"/>
      <c r="FK31" s="16"/>
      <c r="FL31" s="16"/>
      <c r="FM31" s="28"/>
      <c r="FN31" s="28"/>
      <c r="FO31" s="16"/>
      <c r="FP31" s="28"/>
      <c r="FQ31" s="28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28"/>
      <c r="GC31" s="28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28"/>
      <c r="GR31" s="28"/>
      <c r="GS31" s="28"/>
      <c r="GT31" s="28"/>
      <c r="GU31" s="16"/>
      <c r="GV31" s="16"/>
      <c r="GW31" s="28"/>
      <c r="GX31" s="16"/>
      <c r="GY31" s="28"/>
      <c r="GZ31" s="28"/>
      <c r="HA31" s="16">
        <v>172551</v>
      </c>
      <c r="HB31" s="16">
        <v>172551</v>
      </c>
      <c r="HC31" s="28">
        <v>172551</v>
      </c>
      <c r="HD31" s="28"/>
      <c r="HE31" s="28"/>
      <c r="HF31" s="28"/>
      <c r="HG31" s="16"/>
      <c r="HH31" s="16"/>
      <c r="HI31" s="16"/>
      <c r="HJ31" s="16"/>
      <c r="HK31" s="28"/>
      <c r="HL31" s="28"/>
      <c r="HM31" s="16"/>
      <c r="HN31" s="28"/>
      <c r="HO31" s="28"/>
      <c r="HP31" s="28"/>
      <c r="HQ31" s="16"/>
      <c r="HR31" s="28"/>
      <c r="HS31" s="16"/>
      <c r="HT31" s="51"/>
      <c r="HU31" s="28"/>
      <c r="HV31" s="28">
        <v>200000</v>
      </c>
      <c r="HW31" s="34">
        <v>200000</v>
      </c>
      <c r="HX31" s="28">
        <v>200000</v>
      </c>
      <c r="HY31" s="28"/>
      <c r="HZ31" s="16"/>
      <c r="IA31" s="16"/>
      <c r="IB31" s="16"/>
      <c r="IC31" s="16"/>
      <c r="ID31" s="16"/>
      <c r="IE31" s="16"/>
      <c r="IF31" s="16"/>
      <c r="IG31" s="16"/>
      <c r="IH31" s="20">
        <f t="shared" si="9"/>
        <v>81000</v>
      </c>
      <c r="II31" s="20">
        <f t="shared" si="10"/>
        <v>90200</v>
      </c>
      <c r="IJ31" s="20">
        <f t="shared" si="11"/>
        <v>90200</v>
      </c>
      <c r="IK31" s="28"/>
      <c r="IL31" s="16"/>
      <c r="IM31" s="28"/>
      <c r="IN31" s="28"/>
      <c r="IO31" s="16"/>
      <c r="IP31" s="16"/>
      <c r="IQ31" s="16"/>
      <c r="IR31" s="16"/>
      <c r="IS31" s="28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28"/>
      <c r="JI31" s="28"/>
      <c r="JJ31" s="16"/>
      <c r="JK31" s="28"/>
      <c r="JL31" s="16"/>
      <c r="JM31" s="28"/>
      <c r="JN31" s="28"/>
      <c r="JO31" s="16"/>
      <c r="JP31" s="16"/>
      <c r="JQ31" s="16"/>
      <c r="JR31" s="16"/>
      <c r="JS31" s="28"/>
      <c r="JT31" s="28"/>
      <c r="JU31" s="16"/>
      <c r="JV31" s="28"/>
      <c r="JW31" s="28"/>
      <c r="JX31" s="16">
        <v>81000</v>
      </c>
      <c r="JY31" s="28">
        <v>90200</v>
      </c>
      <c r="JZ31" s="28">
        <v>90200</v>
      </c>
      <c r="KA31" s="16"/>
      <c r="KB31" s="28"/>
      <c r="KC31" s="28"/>
      <c r="KD31" s="20">
        <f t="shared" si="12"/>
        <v>0</v>
      </c>
      <c r="KE31" s="20">
        <f t="shared" si="13"/>
        <v>0</v>
      </c>
      <c r="KF31" s="20">
        <f t="shared" si="14"/>
        <v>0</v>
      </c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0"/>
      <c r="LG31" s="10"/>
      <c r="LH31" s="10"/>
      <c r="LI31" s="10"/>
      <c r="LJ31" s="10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4"/>
      <c r="OS31" s="14"/>
      <c r="OT31" s="14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</row>
    <row r="32" spans="1:711" x14ac:dyDescent="0.25">
      <c r="A32" s="5" t="s">
        <v>41</v>
      </c>
      <c r="B32" s="20">
        <f t="shared" si="1"/>
        <v>6274127</v>
      </c>
      <c r="C32" s="20">
        <f t="shared" si="2"/>
        <v>9672670.370000001</v>
      </c>
      <c r="D32" s="20">
        <f t="shared" si="0"/>
        <v>9672670.370000001</v>
      </c>
      <c r="E32" s="30">
        <f t="shared" si="3"/>
        <v>5116650</v>
      </c>
      <c r="F32" s="30">
        <f t="shared" si="4"/>
        <v>7495262</v>
      </c>
      <c r="G32" s="30">
        <f t="shared" si="5"/>
        <v>7495262</v>
      </c>
      <c r="H32" s="28">
        <v>4781200</v>
      </c>
      <c r="I32" s="28">
        <v>4781200</v>
      </c>
      <c r="J32" s="28">
        <v>4781200</v>
      </c>
      <c r="K32" s="28">
        <v>335450</v>
      </c>
      <c r="L32" s="28">
        <v>2714062</v>
      </c>
      <c r="M32" s="28">
        <v>2714062</v>
      </c>
      <c r="N32" s="20">
        <f t="shared" si="6"/>
        <v>1076477</v>
      </c>
      <c r="O32" s="20">
        <f t="shared" si="7"/>
        <v>2087208.37</v>
      </c>
      <c r="P32" s="20">
        <f t="shared" si="8"/>
        <v>2087208.37</v>
      </c>
      <c r="Q32" s="2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28"/>
      <c r="AL32" s="28"/>
      <c r="AM32" s="16"/>
      <c r="AN32" s="16"/>
      <c r="AO32" s="16"/>
      <c r="AP32" s="16"/>
      <c r="AQ32" s="16"/>
      <c r="AR32" s="16"/>
      <c r="AS32" s="19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28"/>
      <c r="BF32" s="28"/>
      <c r="BG32" s="28"/>
      <c r="BH32" s="16"/>
      <c r="BI32" s="16"/>
      <c r="BJ32" s="16"/>
      <c r="BK32" s="16"/>
      <c r="BL32" s="28"/>
      <c r="BM32" s="28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28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28"/>
      <c r="DC32" s="28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28">
        <v>183299.58</v>
      </c>
      <c r="DT32" s="28">
        <v>183299.58</v>
      </c>
      <c r="DU32" s="28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>
        <v>373933.79</v>
      </c>
      <c r="FA32" s="28">
        <v>373933.79</v>
      </c>
      <c r="FB32" s="28"/>
      <c r="FC32" s="16"/>
      <c r="FD32" s="16"/>
      <c r="FE32" s="16"/>
      <c r="FF32" s="16"/>
      <c r="FG32" s="16"/>
      <c r="FH32" s="16"/>
      <c r="FI32" s="16"/>
      <c r="FJ32" s="28"/>
      <c r="FK32" s="16"/>
      <c r="FL32" s="16"/>
      <c r="FM32" s="28"/>
      <c r="FN32" s="28"/>
      <c r="FO32" s="16"/>
      <c r="FP32" s="28"/>
      <c r="FQ32" s="28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28"/>
      <c r="GC32" s="28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28"/>
      <c r="GR32" s="28"/>
      <c r="GS32" s="28">
        <v>453498</v>
      </c>
      <c r="GT32" s="28">
        <v>453498</v>
      </c>
      <c r="GU32" s="16"/>
      <c r="GV32" s="16"/>
      <c r="GW32" s="28"/>
      <c r="GX32" s="16"/>
      <c r="GY32" s="28"/>
      <c r="GZ32" s="28"/>
      <c r="HA32" s="16">
        <v>776477</v>
      </c>
      <c r="HB32" s="16">
        <v>776477</v>
      </c>
      <c r="HC32" s="28">
        <v>776477</v>
      </c>
      <c r="HD32" s="28"/>
      <c r="HE32" s="28"/>
      <c r="HF32" s="28"/>
      <c r="HG32" s="16"/>
      <c r="HH32" s="16"/>
      <c r="HI32" s="16"/>
      <c r="HJ32" s="16"/>
      <c r="HK32" s="28"/>
      <c r="HL32" s="28"/>
      <c r="HM32" s="16"/>
      <c r="HN32" s="28"/>
      <c r="HO32" s="28"/>
      <c r="HP32" s="28"/>
      <c r="HQ32" s="16"/>
      <c r="HR32" s="28"/>
      <c r="HS32" s="16">
        <v>200000</v>
      </c>
      <c r="HT32" s="51">
        <v>200000</v>
      </c>
      <c r="HU32" s="28">
        <v>200000</v>
      </c>
      <c r="HV32" s="28">
        <v>100000</v>
      </c>
      <c r="HW32" s="34">
        <v>100000</v>
      </c>
      <c r="HX32" s="28">
        <v>100000</v>
      </c>
      <c r="HY32" s="28"/>
      <c r="HZ32" s="16"/>
      <c r="IA32" s="16"/>
      <c r="IB32" s="16"/>
      <c r="IC32" s="16"/>
      <c r="ID32" s="16"/>
      <c r="IE32" s="16"/>
      <c r="IF32" s="16"/>
      <c r="IG32" s="16"/>
      <c r="IH32" s="20">
        <f t="shared" si="9"/>
        <v>81000</v>
      </c>
      <c r="II32" s="20">
        <f t="shared" si="10"/>
        <v>90200</v>
      </c>
      <c r="IJ32" s="20">
        <f t="shared" si="11"/>
        <v>90200</v>
      </c>
      <c r="IK32" s="28"/>
      <c r="IL32" s="16"/>
      <c r="IM32" s="28"/>
      <c r="IN32" s="28"/>
      <c r="IO32" s="16"/>
      <c r="IP32" s="16"/>
      <c r="IQ32" s="16"/>
      <c r="IR32" s="16"/>
      <c r="IS32" s="28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28"/>
      <c r="JI32" s="28"/>
      <c r="JJ32" s="16"/>
      <c r="JK32" s="28"/>
      <c r="JL32" s="16"/>
      <c r="JM32" s="28"/>
      <c r="JN32" s="28"/>
      <c r="JO32" s="16"/>
      <c r="JP32" s="16"/>
      <c r="JQ32" s="16"/>
      <c r="JR32" s="16"/>
      <c r="JS32" s="28"/>
      <c r="JT32" s="28"/>
      <c r="JU32" s="16"/>
      <c r="JV32" s="28"/>
      <c r="JW32" s="28"/>
      <c r="JX32" s="16">
        <v>81000</v>
      </c>
      <c r="JY32" s="28">
        <v>90200</v>
      </c>
      <c r="JZ32" s="28">
        <v>90200</v>
      </c>
      <c r="KA32" s="16"/>
      <c r="KB32" s="28"/>
      <c r="KC32" s="28"/>
      <c r="KD32" s="20">
        <f t="shared" si="12"/>
        <v>0</v>
      </c>
      <c r="KE32" s="20">
        <f t="shared" si="13"/>
        <v>0</v>
      </c>
      <c r="KF32" s="20">
        <f t="shared" si="14"/>
        <v>0</v>
      </c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0"/>
      <c r="LG32" s="10"/>
      <c r="LH32" s="10"/>
      <c r="LI32" s="10"/>
      <c r="LJ32" s="10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4"/>
      <c r="OS32" s="14"/>
      <c r="OT32" s="14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</row>
    <row r="33" spans="1:711" x14ac:dyDescent="0.25">
      <c r="A33" s="4" t="s">
        <v>42</v>
      </c>
      <c r="B33" s="20">
        <f t="shared" si="1"/>
        <v>208529367.57999998</v>
      </c>
      <c r="C33" s="20">
        <f t="shared" si="2"/>
        <v>232340316.13</v>
      </c>
      <c r="D33" s="20">
        <f t="shared" si="0"/>
        <v>230746718.09</v>
      </c>
      <c r="E33" s="30">
        <f t="shared" si="3"/>
        <v>104770400</v>
      </c>
      <c r="F33" s="30">
        <f t="shared" si="4"/>
        <v>105193773</v>
      </c>
      <c r="G33" s="30">
        <f t="shared" si="5"/>
        <v>105193773</v>
      </c>
      <c r="H33" s="28">
        <v>89191500</v>
      </c>
      <c r="I33" s="28">
        <v>89191500</v>
      </c>
      <c r="J33" s="28">
        <v>89191500</v>
      </c>
      <c r="K33" s="28">
        <v>15578900</v>
      </c>
      <c r="L33" s="28">
        <v>16002273</v>
      </c>
      <c r="M33" s="28">
        <v>16002273</v>
      </c>
      <c r="N33" s="20">
        <f t="shared" si="6"/>
        <v>8724160.2799999993</v>
      </c>
      <c r="O33" s="20">
        <f t="shared" si="7"/>
        <v>32415293.219999999</v>
      </c>
      <c r="P33" s="20">
        <f t="shared" si="8"/>
        <v>31140781.129999999</v>
      </c>
      <c r="Q33" s="28"/>
      <c r="R33" s="16"/>
      <c r="S33" s="16"/>
      <c r="T33" s="16"/>
      <c r="U33" s="16"/>
      <c r="V33" s="16"/>
      <c r="W33" s="16"/>
      <c r="X33" s="16"/>
      <c r="Y33" s="16"/>
      <c r="Z33" s="16"/>
      <c r="AA33" s="16">
        <v>468615.13</v>
      </c>
      <c r="AB33" s="16">
        <v>468615.13</v>
      </c>
      <c r="AC33" s="16"/>
      <c r="AD33" s="16"/>
      <c r="AE33" s="16"/>
      <c r="AF33" s="16"/>
      <c r="AG33" s="16"/>
      <c r="AH33" s="16"/>
      <c r="AI33" s="16">
        <v>1117058.69</v>
      </c>
      <c r="AJ33" s="16">
        <v>1117058.69</v>
      </c>
      <c r="AK33" s="28">
        <v>929336.72</v>
      </c>
      <c r="AL33" s="28"/>
      <c r="AM33" s="16"/>
      <c r="AN33" s="16"/>
      <c r="AO33" s="16"/>
      <c r="AP33" s="16"/>
      <c r="AQ33" s="16"/>
      <c r="AR33" s="16"/>
      <c r="AS33" s="19">
        <v>2238602.2000000002</v>
      </c>
      <c r="AT33" s="16">
        <v>2238602.2000000002</v>
      </c>
      <c r="AU33" s="16"/>
      <c r="AV33" s="16"/>
      <c r="AW33" s="16"/>
      <c r="AX33" s="16"/>
      <c r="AY33" s="16"/>
      <c r="AZ33" s="16"/>
      <c r="BA33" s="16"/>
      <c r="BB33" s="16"/>
      <c r="BC33" s="16"/>
      <c r="BD33" s="16">
        <v>543611.13</v>
      </c>
      <c r="BE33" s="28">
        <v>818239.49</v>
      </c>
      <c r="BF33" s="28">
        <v>818239.49</v>
      </c>
      <c r="BG33" s="28">
        <v>2415707</v>
      </c>
      <c r="BH33" s="16">
        <v>2922135</v>
      </c>
      <c r="BI33" s="16">
        <v>2922135</v>
      </c>
      <c r="BJ33" s="16">
        <v>663915.48</v>
      </c>
      <c r="BK33" s="16">
        <v>969080.47</v>
      </c>
      <c r="BL33" s="28">
        <v>969080.47</v>
      </c>
      <c r="BM33" s="28"/>
      <c r="BN33" s="16"/>
      <c r="BO33" s="16"/>
      <c r="BP33" s="16"/>
      <c r="BQ33" s="16"/>
      <c r="BR33" s="16"/>
      <c r="BS33" s="16"/>
      <c r="BT33" s="16"/>
      <c r="BU33" s="16"/>
      <c r="BV33" s="16">
        <v>825434.98</v>
      </c>
      <c r="BW33" s="16">
        <v>349061.6</v>
      </c>
      <c r="BX33" s="16">
        <v>349061.6</v>
      </c>
      <c r="BY33" s="16"/>
      <c r="BZ33" s="16">
        <v>2836851.85</v>
      </c>
      <c r="CA33" s="28">
        <v>2418041.1</v>
      </c>
      <c r="CB33" s="16"/>
      <c r="CC33" s="16"/>
      <c r="CD33" s="16"/>
      <c r="CE33" s="16"/>
      <c r="CF33" s="16"/>
      <c r="CG33" s="16"/>
      <c r="CH33" s="16">
        <v>406560</v>
      </c>
      <c r="CI33" s="16">
        <v>356555.3</v>
      </c>
      <c r="CJ33" s="16">
        <v>356555.3</v>
      </c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>
        <v>944019</v>
      </c>
      <c r="CX33" s="16">
        <v>944019</v>
      </c>
      <c r="CY33" s="16">
        <v>944019</v>
      </c>
      <c r="CZ33" s="16"/>
      <c r="DA33" s="16">
        <v>6339220.4900000002</v>
      </c>
      <c r="DB33" s="28">
        <v>6263634.3200000003</v>
      </c>
      <c r="DC33" s="28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28"/>
      <c r="DT33" s="28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28"/>
      <c r="FB33" s="28"/>
      <c r="FC33" s="16"/>
      <c r="FD33" s="16"/>
      <c r="FE33" s="16"/>
      <c r="FF33" s="16"/>
      <c r="FG33" s="16"/>
      <c r="FH33" s="16"/>
      <c r="FI33" s="34">
        <f>4500000+4200000</f>
        <v>8700000</v>
      </c>
      <c r="FJ33" s="28">
        <v>8146084.1100000003</v>
      </c>
      <c r="FK33" s="16"/>
      <c r="FL33" s="16"/>
      <c r="FM33" s="28"/>
      <c r="FN33" s="28"/>
      <c r="FO33" s="16"/>
      <c r="FP33" s="28"/>
      <c r="FQ33" s="28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28"/>
      <c r="GC33" s="28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28"/>
      <c r="GR33" s="28"/>
      <c r="GS33" s="28"/>
      <c r="GT33" s="28"/>
      <c r="GU33" s="16"/>
      <c r="GV33" s="16"/>
      <c r="GW33" s="28"/>
      <c r="GX33" s="16"/>
      <c r="GY33" s="28"/>
      <c r="GZ33" s="28"/>
      <c r="HA33" s="16">
        <v>1207854</v>
      </c>
      <c r="HB33" s="16">
        <v>1207854</v>
      </c>
      <c r="HC33" s="28">
        <v>1207854</v>
      </c>
      <c r="HD33" s="28"/>
      <c r="HE33" s="28"/>
      <c r="HF33" s="28"/>
      <c r="HG33" s="16"/>
      <c r="HH33" s="16"/>
      <c r="HI33" s="16"/>
      <c r="HJ33" s="16"/>
      <c r="HK33" s="28">
        <v>2500000</v>
      </c>
      <c r="HL33" s="28">
        <v>2461522.69</v>
      </c>
      <c r="HM33" s="16">
        <v>600000</v>
      </c>
      <c r="HN33" s="34">
        <v>648000</v>
      </c>
      <c r="HO33" s="28">
        <v>648000</v>
      </c>
      <c r="HP33" s="28"/>
      <c r="HQ33" s="16"/>
      <c r="HR33" s="28"/>
      <c r="HS33" s="16"/>
      <c r="HT33" s="28"/>
      <c r="HU33" s="28"/>
      <c r="HV33" s="28"/>
      <c r="HW33" s="28"/>
      <c r="HX33" s="28"/>
      <c r="HY33" s="28"/>
      <c r="HZ33" s="34"/>
      <c r="IA33" s="16"/>
      <c r="IB33" s="16"/>
      <c r="IC33" s="16"/>
      <c r="ID33" s="16"/>
      <c r="IE33" s="16"/>
      <c r="IF33" s="16"/>
      <c r="IG33" s="16"/>
      <c r="IH33" s="20">
        <f t="shared" si="9"/>
        <v>95034807.299999997</v>
      </c>
      <c r="II33" s="20">
        <f t="shared" si="10"/>
        <v>92350169.909999996</v>
      </c>
      <c r="IJ33" s="20">
        <f t="shared" si="11"/>
        <v>92099625.810000002</v>
      </c>
      <c r="IK33" s="28">
        <v>33607726</v>
      </c>
      <c r="IL33" s="16">
        <v>31660917</v>
      </c>
      <c r="IM33" s="28">
        <v>31660917</v>
      </c>
      <c r="IN33" s="28"/>
      <c r="IO33" s="16"/>
      <c r="IP33" s="16"/>
      <c r="IQ33" s="16">
        <v>58499006.5</v>
      </c>
      <c r="IR33" s="16">
        <v>57864275.579999998</v>
      </c>
      <c r="IS33" s="28">
        <v>57864275.579999998</v>
      </c>
      <c r="IT33" s="16"/>
      <c r="IU33" s="16"/>
      <c r="IV33" s="16"/>
      <c r="IW33" s="16"/>
      <c r="IX33" s="16"/>
      <c r="IY33" s="16"/>
      <c r="IZ33" s="16">
        <v>481847</v>
      </c>
      <c r="JA33" s="16">
        <v>481847</v>
      </c>
      <c r="JB33" s="16">
        <v>481847</v>
      </c>
      <c r="JC33" s="16">
        <v>748820</v>
      </c>
      <c r="JD33" s="16">
        <v>483325.11</v>
      </c>
      <c r="JE33" s="16">
        <v>483325.11</v>
      </c>
      <c r="JF33" s="16">
        <v>1073457</v>
      </c>
      <c r="JG33" s="16">
        <v>1257906</v>
      </c>
      <c r="JH33" s="28">
        <v>1195263</v>
      </c>
      <c r="JI33" s="28">
        <v>25410</v>
      </c>
      <c r="JJ33" s="16"/>
      <c r="JK33" s="28"/>
      <c r="JL33" s="16">
        <v>8731.7999999999993</v>
      </c>
      <c r="JM33" s="28">
        <v>8731.7999999999993</v>
      </c>
      <c r="JN33" s="28">
        <v>8725</v>
      </c>
      <c r="JO33" s="16">
        <v>405273.12</v>
      </c>
      <c r="JP33" s="16">
        <v>405273.12</v>
      </c>
      <c r="JQ33" s="16">
        <v>405273.12</v>
      </c>
      <c r="JR33" s="16">
        <v>40240.879999999997</v>
      </c>
      <c r="JS33" s="28">
        <v>43599.3</v>
      </c>
      <c r="JT33" s="28">
        <v>0</v>
      </c>
      <c r="JU33" s="16">
        <v>140392</v>
      </c>
      <c r="JV33" s="28">
        <v>140392</v>
      </c>
      <c r="JW33" s="28">
        <v>0</v>
      </c>
      <c r="JX33" s="16"/>
      <c r="JY33" s="28"/>
      <c r="JZ33" s="28"/>
      <c r="KA33" s="16">
        <v>3903</v>
      </c>
      <c r="KB33" s="28">
        <v>3903</v>
      </c>
      <c r="KC33" s="28">
        <v>0</v>
      </c>
      <c r="KD33" s="20">
        <f t="shared" si="12"/>
        <v>0</v>
      </c>
      <c r="KE33" s="20">
        <f t="shared" si="13"/>
        <v>2381080</v>
      </c>
      <c r="KF33" s="20">
        <f t="shared" si="14"/>
        <v>2312538.15</v>
      </c>
      <c r="KG33" s="28"/>
      <c r="KH33" s="28">
        <v>2005080</v>
      </c>
      <c r="KI33" s="28">
        <v>1943968.15</v>
      </c>
      <c r="KJ33" s="28"/>
      <c r="KK33" s="28"/>
      <c r="KL33" s="28"/>
      <c r="KM33" s="28"/>
      <c r="KN33" s="28">
        <v>376000</v>
      </c>
      <c r="KO33" s="28">
        <v>368570</v>
      </c>
      <c r="KP33" s="28"/>
      <c r="KQ33" s="28"/>
      <c r="KR33" s="28"/>
      <c r="KS33" s="28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0"/>
      <c r="LG33" s="10"/>
      <c r="LH33" s="10"/>
      <c r="LI33" s="10"/>
      <c r="LJ33" s="10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4"/>
      <c r="OS33" s="14"/>
      <c r="OT33" s="14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</row>
    <row r="34" spans="1:711" x14ac:dyDescent="0.25">
      <c r="A34" s="4" t="s">
        <v>161</v>
      </c>
      <c r="B34" s="20">
        <f t="shared" si="1"/>
        <v>23452005</v>
      </c>
      <c r="C34" s="20">
        <f t="shared" si="2"/>
        <v>53419083.450000003</v>
      </c>
      <c r="D34" s="20">
        <f t="shared" si="0"/>
        <v>46349249.710000001</v>
      </c>
      <c r="E34" s="30">
        <f t="shared" si="3"/>
        <v>18698410</v>
      </c>
      <c r="F34" s="30">
        <f t="shared" si="4"/>
        <v>19814239</v>
      </c>
      <c r="G34" s="30">
        <f t="shared" si="5"/>
        <v>19814239</v>
      </c>
      <c r="H34" s="28">
        <v>16635300</v>
      </c>
      <c r="I34" s="28">
        <v>16635300</v>
      </c>
      <c r="J34" s="28">
        <v>16635300</v>
      </c>
      <c r="K34" s="28">
        <v>2063110</v>
      </c>
      <c r="L34" s="28">
        <v>3178939</v>
      </c>
      <c r="M34" s="28">
        <v>3178939</v>
      </c>
      <c r="N34" s="20">
        <f t="shared" si="6"/>
        <v>4753595</v>
      </c>
      <c r="O34" s="20">
        <f t="shared" si="7"/>
        <v>33604844.450000003</v>
      </c>
      <c r="P34" s="20">
        <f t="shared" si="8"/>
        <v>26535010.710000001</v>
      </c>
      <c r="Q34" s="28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28"/>
      <c r="AL34" s="28"/>
      <c r="AM34" s="16"/>
      <c r="AN34" s="16"/>
      <c r="AO34" s="16"/>
      <c r="AP34" s="16"/>
      <c r="AQ34" s="16"/>
      <c r="AR34" s="16"/>
      <c r="AS34" s="19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28"/>
      <c r="BF34" s="28"/>
      <c r="BG34" s="28"/>
      <c r="BH34" s="16"/>
      <c r="BI34" s="16"/>
      <c r="BJ34" s="16"/>
      <c r="BK34" s="16"/>
      <c r="BL34" s="28"/>
      <c r="BM34" s="28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28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>
        <v>7069833.7400000002</v>
      </c>
      <c r="CM34" s="16">
        <v>0</v>
      </c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>
        <v>2841856.02</v>
      </c>
      <c r="DB34" s="28">
        <v>2841856.02</v>
      </c>
      <c r="DC34" s="28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28"/>
      <c r="DT34" s="28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28"/>
      <c r="FB34" s="28"/>
      <c r="FC34" s="16"/>
      <c r="FD34" s="16"/>
      <c r="FE34" s="16"/>
      <c r="FF34" s="16"/>
      <c r="FG34" s="16"/>
      <c r="FH34" s="16"/>
      <c r="FI34" s="16"/>
      <c r="FJ34" s="28"/>
      <c r="FK34" s="16"/>
      <c r="FL34" s="34">
        <v>2314559.69</v>
      </c>
      <c r="FM34" s="28">
        <v>2314559.69</v>
      </c>
      <c r="FN34" s="28"/>
      <c r="FO34" s="16"/>
      <c r="FP34" s="28"/>
      <c r="FQ34" s="28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28"/>
      <c r="GC34" s="28"/>
      <c r="GD34" s="16"/>
      <c r="GE34" s="16"/>
      <c r="GF34" s="16"/>
      <c r="GG34" s="16"/>
      <c r="GH34" s="16"/>
      <c r="GI34" s="16"/>
      <c r="GJ34" s="16">
        <v>16625000</v>
      </c>
      <c r="GK34" s="16">
        <v>16625000</v>
      </c>
      <c r="GL34" s="16"/>
      <c r="GM34" s="16"/>
      <c r="GN34" s="16"/>
      <c r="GO34" s="16"/>
      <c r="GP34" s="16"/>
      <c r="GQ34" s="28"/>
      <c r="GR34" s="28"/>
      <c r="GS34" s="28"/>
      <c r="GT34" s="28"/>
      <c r="GU34" s="16"/>
      <c r="GV34" s="16"/>
      <c r="GW34" s="28"/>
      <c r="GX34" s="16"/>
      <c r="GY34" s="28"/>
      <c r="GZ34" s="28"/>
      <c r="HA34" s="16">
        <v>4478595</v>
      </c>
      <c r="HB34" s="16">
        <v>4478595</v>
      </c>
      <c r="HC34" s="28">
        <v>4478595</v>
      </c>
      <c r="HD34" s="28"/>
      <c r="HE34" s="28"/>
      <c r="HF34" s="28"/>
      <c r="HG34" s="16"/>
      <c r="HH34" s="16"/>
      <c r="HI34" s="16"/>
      <c r="HJ34" s="16"/>
      <c r="HK34" s="28"/>
      <c r="HL34" s="28"/>
      <c r="HM34" s="16"/>
      <c r="HN34" s="28"/>
      <c r="HO34" s="28"/>
      <c r="HP34" s="28"/>
      <c r="HQ34" s="16"/>
      <c r="HR34" s="28"/>
      <c r="HS34" s="16">
        <v>275000</v>
      </c>
      <c r="HT34" s="51">
        <v>275000</v>
      </c>
      <c r="HU34" s="28">
        <v>275000</v>
      </c>
      <c r="HV34" s="28"/>
      <c r="HW34" s="28"/>
      <c r="HX34" s="28"/>
      <c r="HY34" s="28"/>
      <c r="HZ34" s="16"/>
      <c r="IA34" s="16"/>
      <c r="IB34" s="16"/>
      <c r="IC34" s="16"/>
      <c r="ID34" s="16"/>
      <c r="IE34" s="16"/>
      <c r="IF34" s="16"/>
      <c r="IG34" s="16"/>
      <c r="IH34" s="20">
        <f t="shared" si="9"/>
        <v>0</v>
      </c>
      <c r="II34" s="20">
        <f t="shared" si="10"/>
        <v>0</v>
      </c>
      <c r="IJ34" s="20">
        <f t="shared" si="11"/>
        <v>0</v>
      </c>
      <c r="IK34" s="28"/>
      <c r="IL34" s="16"/>
      <c r="IM34" s="28"/>
      <c r="IN34" s="28"/>
      <c r="IO34" s="16"/>
      <c r="IP34" s="16"/>
      <c r="IQ34" s="16"/>
      <c r="IR34" s="16"/>
      <c r="IS34" s="28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28"/>
      <c r="JI34" s="28"/>
      <c r="JJ34" s="16"/>
      <c r="JK34" s="28"/>
      <c r="JL34" s="16"/>
      <c r="JM34" s="28"/>
      <c r="JN34" s="28"/>
      <c r="JO34" s="16"/>
      <c r="JP34" s="16"/>
      <c r="JQ34" s="16"/>
      <c r="JR34" s="16"/>
      <c r="JS34" s="28"/>
      <c r="JT34" s="28"/>
      <c r="JU34" s="16"/>
      <c r="JV34" s="28"/>
      <c r="JW34" s="28"/>
      <c r="JX34" s="16"/>
      <c r="JY34" s="28"/>
      <c r="JZ34" s="28"/>
      <c r="KA34" s="16"/>
      <c r="KB34" s="28"/>
      <c r="KC34" s="28"/>
      <c r="KD34" s="20">
        <f t="shared" si="12"/>
        <v>0</v>
      </c>
      <c r="KE34" s="20">
        <f t="shared" si="13"/>
        <v>0</v>
      </c>
      <c r="KF34" s="20">
        <f t="shared" si="14"/>
        <v>0</v>
      </c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0"/>
      <c r="LG34" s="10"/>
      <c r="LH34" s="10"/>
      <c r="LI34" s="10"/>
      <c r="LJ34" s="10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4"/>
      <c r="OS34" s="14"/>
      <c r="OT34" s="14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</row>
    <row r="35" spans="1:711" x14ac:dyDescent="0.25">
      <c r="A35" s="5" t="s">
        <v>43</v>
      </c>
      <c r="B35" s="20">
        <f t="shared" si="1"/>
        <v>8468917</v>
      </c>
      <c r="C35" s="20">
        <f t="shared" si="2"/>
        <v>8515007</v>
      </c>
      <c r="D35" s="20">
        <f t="shared" si="0"/>
        <v>8515007</v>
      </c>
      <c r="E35" s="30">
        <f t="shared" si="3"/>
        <v>7895290</v>
      </c>
      <c r="F35" s="30">
        <f t="shared" si="4"/>
        <v>7932180</v>
      </c>
      <c r="G35" s="30">
        <f t="shared" si="5"/>
        <v>7932180</v>
      </c>
      <c r="H35" s="28">
        <v>7494900</v>
      </c>
      <c r="I35" s="28">
        <v>7494900</v>
      </c>
      <c r="J35" s="28">
        <v>7494900</v>
      </c>
      <c r="K35" s="28">
        <v>400390</v>
      </c>
      <c r="L35" s="28">
        <v>437280</v>
      </c>
      <c r="M35" s="28">
        <v>437280</v>
      </c>
      <c r="N35" s="20">
        <f t="shared" si="6"/>
        <v>492627</v>
      </c>
      <c r="O35" s="20">
        <f t="shared" si="7"/>
        <v>492627</v>
      </c>
      <c r="P35" s="20">
        <f t="shared" si="8"/>
        <v>492627</v>
      </c>
      <c r="Q35" s="28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28"/>
      <c r="AL35" s="28"/>
      <c r="AM35" s="16"/>
      <c r="AN35" s="16"/>
      <c r="AO35" s="16"/>
      <c r="AP35" s="16"/>
      <c r="AQ35" s="16"/>
      <c r="AR35" s="16"/>
      <c r="AS35" s="19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28"/>
      <c r="BF35" s="28"/>
      <c r="BG35" s="28"/>
      <c r="BH35" s="16"/>
      <c r="BI35" s="16"/>
      <c r="BJ35" s="16"/>
      <c r="BK35" s="16"/>
      <c r="BL35" s="28"/>
      <c r="BM35" s="28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28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28"/>
      <c r="DC35" s="28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28"/>
      <c r="DT35" s="28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28"/>
      <c r="FB35" s="28"/>
      <c r="FC35" s="16"/>
      <c r="FD35" s="16"/>
      <c r="FE35" s="16"/>
      <c r="FF35" s="16"/>
      <c r="FG35" s="16"/>
      <c r="FH35" s="16"/>
      <c r="FI35" s="16"/>
      <c r="FJ35" s="28"/>
      <c r="FK35" s="16"/>
      <c r="FL35" s="16"/>
      <c r="FM35" s="28"/>
      <c r="FN35" s="28"/>
      <c r="FO35" s="16"/>
      <c r="FP35" s="28"/>
      <c r="FQ35" s="28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28"/>
      <c r="GC35" s="28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28"/>
      <c r="GR35" s="28"/>
      <c r="GS35" s="28"/>
      <c r="GT35" s="28"/>
      <c r="GU35" s="16"/>
      <c r="GV35" s="16"/>
      <c r="GW35" s="28"/>
      <c r="GX35" s="16"/>
      <c r="GY35" s="28"/>
      <c r="GZ35" s="28"/>
      <c r="HA35" s="16">
        <v>492627</v>
      </c>
      <c r="HB35" s="16">
        <v>492627</v>
      </c>
      <c r="HC35" s="28">
        <v>492627</v>
      </c>
      <c r="HD35" s="28"/>
      <c r="HE35" s="28"/>
      <c r="HF35" s="28"/>
      <c r="HG35" s="16"/>
      <c r="HH35" s="16"/>
      <c r="HI35" s="16"/>
      <c r="HJ35" s="16"/>
      <c r="HK35" s="28"/>
      <c r="HL35" s="28"/>
      <c r="HM35" s="16"/>
      <c r="HN35" s="28"/>
      <c r="HO35" s="28"/>
      <c r="HP35" s="28"/>
      <c r="HQ35" s="16"/>
      <c r="HR35" s="28"/>
      <c r="HS35" s="16"/>
      <c r="HT35" s="28"/>
      <c r="HU35" s="28"/>
      <c r="HV35" s="28"/>
      <c r="HW35" s="28"/>
      <c r="HX35" s="28"/>
      <c r="HY35" s="28"/>
      <c r="HZ35" s="16"/>
      <c r="IA35" s="16"/>
      <c r="IB35" s="16"/>
      <c r="IC35" s="16"/>
      <c r="ID35" s="16"/>
      <c r="IE35" s="16"/>
      <c r="IF35" s="16"/>
      <c r="IG35" s="16"/>
      <c r="IH35" s="20">
        <f t="shared" si="9"/>
        <v>81000</v>
      </c>
      <c r="II35" s="20">
        <f t="shared" si="10"/>
        <v>90200</v>
      </c>
      <c r="IJ35" s="20">
        <f t="shared" si="11"/>
        <v>90200</v>
      </c>
      <c r="IK35" s="28"/>
      <c r="IL35" s="16"/>
      <c r="IM35" s="28"/>
      <c r="IN35" s="28"/>
      <c r="IO35" s="16"/>
      <c r="IP35" s="16"/>
      <c r="IQ35" s="16"/>
      <c r="IR35" s="16"/>
      <c r="IS35" s="28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28"/>
      <c r="JI35" s="28"/>
      <c r="JJ35" s="16"/>
      <c r="JK35" s="28"/>
      <c r="JL35" s="16"/>
      <c r="JM35" s="28"/>
      <c r="JN35" s="28"/>
      <c r="JO35" s="16"/>
      <c r="JP35" s="16"/>
      <c r="JQ35" s="16"/>
      <c r="JR35" s="16"/>
      <c r="JS35" s="28"/>
      <c r="JT35" s="28"/>
      <c r="JU35" s="16"/>
      <c r="JV35" s="28"/>
      <c r="JW35" s="28"/>
      <c r="JX35" s="16">
        <v>81000</v>
      </c>
      <c r="JY35" s="28">
        <v>90200</v>
      </c>
      <c r="JZ35" s="28">
        <v>90200</v>
      </c>
      <c r="KA35" s="16"/>
      <c r="KB35" s="28"/>
      <c r="KC35" s="28"/>
      <c r="KD35" s="20">
        <f t="shared" si="12"/>
        <v>0</v>
      </c>
      <c r="KE35" s="20">
        <f t="shared" si="13"/>
        <v>0</v>
      </c>
      <c r="KF35" s="20">
        <f t="shared" si="14"/>
        <v>0</v>
      </c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0"/>
      <c r="LG35" s="10"/>
      <c r="LH35" s="10"/>
      <c r="LI35" s="10"/>
      <c r="LJ35" s="10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4"/>
      <c r="OS35" s="14"/>
      <c r="OT35" s="14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</row>
    <row r="36" spans="1:711" x14ac:dyDescent="0.25">
      <c r="A36" s="5" t="s">
        <v>44</v>
      </c>
      <c r="B36" s="20">
        <f t="shared" si="1"/>
        <v>4500149</v>
      </c>
      <c r="C36" s="20">
        <f t="shared" si="2"/>
        <v>4523557</v>
      </c>
      <c r="D36" s="20">
        <f t="shared" si="0"/>
        <v>4523557</v>
      </c>
      <c r="E36" s="30">
        <f t="shared" si="3"/>
        <v>4136170</v>
      </c>
      <c r="F36" s="30">
        <f t="shared" si="4"/>
        <v>4150378</v>
      </c>
      <c r="G36" s="30">
        <f t="shared" si="5"/>
        <v>4150378</v>
      </c>
      <c r="H36" s="28">
        <v>3971600</v>
      </c>
      <c r="I36" s="28">
        <v>3971600</v>
      </c>
      <c r="J36" s="28">
        <v>3971600</v>
      </c>
      <c r="K36" s="28">
        <v>164570</v>
      </c>
      <c r="L36" s="28">
        <v>178778</v>
      </c>
      <c r="M36" s="28">
        <v>178778</v>
      </c>
      <c r="N36" s="20">
        <f t="shared" si="6"/>
        <v>282979</v>
      </c>
      <c r="O36" s="20">
        <f t="shared" si="7"/>
        <v>282979</v>
      </c>
      <c r="P36" s="20">
        <f t="shared" si="8"/>
        <v>282979</v>
      </c>
      <c r="Q36" s="28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28"/>
      <c r="AL36" s="28"/>
      <c r="AM36" s="16"/>
      <c r="AN36" s="16"/>
      <c r="AO36" s="16"/>
      <c r="AP36" s="16"/>
      <c r="AQ36" s="16"/>
      <c r="AR36" s="16"/>
      <c r="AS36" s="19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28"/>
      <c r="BF36" s="28"/>
      <c r="BG36" s="28"/>
      <c r="BH36" s="16"/>
      <c r="BI36" s="16"/>
      <c r="BJ36" s="16"/>
      <c r="BK36" s="16"/>
      <c r="BL36" s="28"/>
      <c r="BM36" s="28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28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28"/>
      <c r="DC36" s="28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28"/>
      <c r="DT36" s="28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28"/>
      <c r="FB36" s="28"/>
      <c r="FC36" s="16"/>
      <c r="FD36" s="16"/>
      <c r="FE36" s="16"/>
      <c r="FF36" s="16"/>
      <c r="FG36" s="16"/>
      <c r="FH36" s="16"/>
      <c r="FI36" s="16"/>
      <c r="FJ36" s="28"/>
      <c r="FK36" s="16"/>
      <c r="FL36" s="16"/>
      <c r="FM36" s="28"/>
      <c r="FN36" s="28"/>
      <c r="FO36" s="16"/>
      <c r="FP36" s="28"/>
      <c r="FQ36" s="28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28"/>
      <c r="GC36" s="28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28"/>
      <c r="GR36" s="28"/>
      <c r="GS36" s="28"/>
      <c r="GT36" s="28"/>
      <c r="GU36" s="16"/>
      <c r="GV36" s="16"/>
      <c r="GW36" s="28"/>
      <c r="GX36" s="16"/>
      <c r="GY36" s="28"/>
      <c r="GZ36" s="28"/>
      <c r="HA36" s="16">
        <v>132979</v>
      </c>
      <c r="HB36" s="16">
        <v>132979</v>
      </c>
      <c r="HC36" s="28">
        <v>132979</v>
      </c>
      <c r="HD36" s="28"/>
      <c r="HE36" s="28"/>
      <c r="HF36" s="28"/>
      <c r="HG36" s="16"/>
      <c r="HH36" s="16"/>
      <c r="HI36" s="16"/>
      <c r="HJ36" s="16"/>
      <c r="HK36" s="28"/>
      <c r="HL36" s="28"/>
      <c r="HM36" s="16"/>
      <c r="HN36" s="28"/>
      <c r="HO36" s="28"/>
      <c r="HP36" s="28"/>
      <c r="HQ36" s="16"/>
      <c r="HR36" s="28"/>
      <c r="HS36" s="16"/>
      <c r="HT36" s="28"/>
      <c r="HU36" s="28"/>
      <c r="HV36" s="28">
        <v>150000</v>
      </c>
      <c r="HW36" s="34">
        <v>150000</v>
      </c>
      <c r="HX36" s="28">
        <v>150000</v>
      </c>
      <c r="HY36" s="28"/>
      <c r="HZ36" s="16"/>
      <c r="IA36" s="16"/>
      <c r="IB36" s="16"/>
      <c r="IC36" s="16"/>
      <c r="ID36" s="16"/>
      <c r="IE36" s="16"/>
      <c r="IF36" s="16"/>
      <c r="IG36" s="16"/>
      <c r="IH36" s="20">
        <f t="shared" si="9"/>
        <v>81000</v>
      </c>
      <c r="II36" s="20">
        <f t="shared" si="10"/>
        <v>90200</v>
      </c>
      <c r="IJ36" s="20">
        <f t="shared" si="11"/>
        <v>90200</v>
      </c>
      <c r="IK36" s="28"/>
      <c r="IL36" s="16"/>
      <c r="IM36" s="28"/>
      <c r="IN36" s="28"/>
      <c r="IO36" s="16"/>
      <c r="IP36" s="16"/>
      <c r="IQ36" s="16"/>
      <c r="IR36" s="16"/>
      <c r="IS36" s="28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28"/>
      <c r="JI36" s="28"/>
      <c r="JJ36" s="16"/>
      <c r="JK36" s="28"/>
      <c r="JL36" s="16"/>
      <c r="JM36" s="28"/>
      <c r="JN36" s="28"/>
      <c r="JO36" s="16"/>
      <c r="JP36" s="16"/>
      <c r="JQ36" s="16"/>
      <c r="JR36" s="16"/>
      <c r="JS36" s="28"/>
      <c r="JT36" s="28"/>
      <c r="JU36" s="16"/>
      <c r="JV36" s="28"/>
      <c r="JW36" s="28"/>
      <c r="JX36" s="16">
        <v>81000</v>
      </c>
      <c r="JY36" s="28">
        <v>90200</v>
      </c>
      <c r="JZ36" s="28">
        <v>90200</v>
      </c>
      <c r="KA36" s="16"/>
      <c r="KB36" s="28"/>
      <c r="KC36" s="28"/>
      <c r="KD36" s="20">
        <f t="shared" si="12"/>
        <v>0</v>
      </c>
      <c r="KE36" s="20">
        <f t="shared" si="13"/>
        <v>0</v>
      </c>
      <c r="KF36" s="20">
        <f t="shared" si="14"/>
        <v>0</v>
      </c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0"/>
      <c r="LG36" s="10"/>
      <c r="LH36" s="10"/>
      <c r="LI36" s="10"/>
      <c r="LJ36" s="10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4"/>
      <c r="OS36" s="14"/>
      <c r="OT36" s="14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</row>
    <row r="37" spans="1:711" x14ac:dyDescent="0.25">
      <c r="A37" s="5" t="s">
        <v>45</v>
      </c>
      <c r="B37" s="20">
        <f t="shared" si="1"/>
        <v>6851942</v>
      </c>
      <c r="C37" s="20">
        <f t="shared" si="2"/>
        <v>7038628</v>
      </c>
      <c r="D37" s="20">
        <f t="shared" si="0"/>
        <v>7038628</v>
      </c>
      <c r="E37" s="30">
        <f t="shared" si="3"/>
        <v>6118920</v>
      </c>
      <c r="F37" s="30">
        <f t="shared" si="4"/>
        <v>6296406</v>
      </c>
      <c r="G37" s="30">
        <f t="shared" si="5"/>
        <v>6296406</v>
      </c>
      <c r="H37" s="28">
        <v>5902300</v>
      </c>
      <c r="I37" s="28">
        <v>5902300</v>
      </c>
      <c r="J37" s="28">
        <v>5902300</v>
      </c>
      <c r="K37" s="28">
        <v>216620</v>
      </c>
      <c r="L37" s="28">
        <v>394106</v>
      </c>
      <c r="M37" s="28">
        <v>394106</v>
      </c>
      <c r="N37" s="20">
        <f t="shared" si="6"/>
        <v>652022</v>
      </c>
      <c r="O37" s="20">
        <f t="shared" si="7"/>
        <v>652022</v>
      </c>
      <c r="P37" s="20">
        <f t="shared" si="8"/>
        <v>652022</v>
      </c>
      <c r="Q37" s="28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28"/>
      <c r="AL37" s="28"/>
      <c r="AM37" s="16"/>
      <c r="AN37" s="16"/>
      <c r="AO37" s="16"/>
      <c r="AP37" s="16"/>
      <c r="AQ37" s="16"/>
      <c r="AR37" s="16"/>
      <c r="AS37" s="19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28"/>
      <c r="BF37" s="28"/>
      <c r="BG37" s="28"/>
      <c r="BH37" s="16"/>
      <c r="BI37" s="16"/>
      <c r="BJ37" s="16"/>
      <c r="BK37" s="16"/>
      <c r="BL37" s="28"/>
      <c r="BM37" s="28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28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28"/>
      <c r="DC37" s="28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28"/>
      <c r="DT37" s="28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28"/>
      <c r="FB37" s="28"/>
      <c r="FC37" s="16"/>
      <c r="FD37" s="16"/>
      <c r="FE37" s="16"/>
      <c r="FF37" s="16"/>
      <c r="FG37" s="16"/>
      <c r="FH37" s="16"/>
      <c r="FI37" s="16"/>
      <c r="FJ37" s="28"/>
      <c r="FK37" s="16"/>
      <c r="FL37" s="16"/>
      <c r="FM37" s="28"/>
      <c r="FN37" s="28"/>
      <c r="FO37" s="16"/>
      <c r="FP37" s="28"/>
      <c r="FQ37" s="28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28"/>
      <c r="GC37" s="28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28"/>
      <c r="GR37" s="28"/>
      <c r="GS37" s="28"/>
      <c r="GT37" s="28"/>
      <c r="GU37" s="16"/>
      <c r="GV37" s="16"/>
      <c r="GW37" s="28"/>
      <c r="GX37" s="16"/>
      <c r="GY37" s="28"/>
      <c r="GZ37" s="28"/>
      <c r="HA37" s="16">
        <v>502022</v>
      </c>
      <c r="HB37" s="16">
        <v>502022</v>
      </c>
      <c r="HC37" s="28">
        <v>502022</v>
      </c>
      <c r="HD37" s="28"/>
      <c r="HE37" s="28"/>
      <c r="HF37" s="28"/>
      <c r="HG37" s="16"/>
      <c r="HH37" s="16"/>
      <c r="HI37" s="16"/>
      <c r="HJ37" s="16"/>
      <c r="HK37" s="28"/>
      <c r="HL37" s="28"/>
      <c r="HM37" s="16"/>
      <c r="HN37" s="28"/>
      <c r="HO37" s="28"/>
      <c r="HP37" s="28">
        <v>150000</v>
      </c>
      <c r="HQ37" s="36">
        <v>150000</v>
      </c>
      <c r="HR37" s="28">
        <v>150000</v>
      </c>
      <c r="HS37" s="16"/>
      <c r="HT37" s="28"/>
      <c r="HU37" s="28"/>
      <c r="HV37" s="28"/>
      <c r="HW37" s="28"/>
      <c r="HX37" s="28"/>
      <c r="HY37" s="28"/>
      <c r="HZ37" s="16"/>
      <c r="IA37" s="16"/>
      <c r="IB37" s="16"/>
      <c r="IC37" s="16"/>
      <c r="ID37" s="16"/>
      <c r="IE37" s="16"/>
      <c r="IF37" s="16"/>
      <c r="IG37" s="16"/>
      <c r="IH37" s="20">
        <f t="shared" si="9"/>
        <v>81000</v>
      </c>
      <c r="II37" s="20">
        <f t="shared" si="10"/>
        <v>90200</v>
      </c>
      <c r="IJ37" s="20">
        <f t="shared" si="11"/>
        <v>90200</v>
      </c>
      <c r="IK37" s="28"/>
      <c r="IL37" s="16"/>
      <c r="IM37" s="28"/>
      <c r="IN37" s="28"/>
      <c r="IO37" s="16"/>
      <c r="IP37" s="16"/>
      <c r="IQ37" s="16"/>
      <c r="IR37" s="16"/>
      <c r="IS37" s="28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28"/>
      <c r="JI37" s="28"/>
      <c r="JJ37" s="16"/>
      <c r="JK37" s="28"/>
      <c r="JL37" s="16"/>
      <c r="JM37" s="28"/>
      <c r="JN37" s="28"/>
      <c r="JO37" s="16"/>
      <c r="JP37" s="16"/>
      <c r="JQ37" s="16"/>
      <c r="JR37" s="16"/>
      <c r="JS37" s="28"/>
      <c r="JT37" s="28"/>
      <c r="JU37" s="16"/>
      <c r="JV37" s="28"/>
      <c r="JW37" s="28"/>
      <c r="JX37" s="16">
        <v>81000</v>
      </c>
      <c r="JY37" s="28">
        <v>90200</v>
      </c>
      <c r="JZ37" s="28">
        <v>90200</v>
      </c>
      <c r="KA37" s="16"/>
      <c r="KB37" s="28"/>
      <c r="KC37" s="28"/>
      <c r="KD37" s="20">
        <f t="shared" si="12"/>
        <v>0</v>
      </c>
      <c r="KE37" s="20">
        <f t="shared" si="13"/>
        <v>0</v>
      </c>
      <c r="KF37" s="20">
        <f t="shared" si="14"/>
        <v>0</v>
      </c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0"/>
      <c r="LG37" s="10"/>
      <c r="LH37" s="10"/>
      <c r="LI37" s="10"/>
      <c r="LJ37" s="10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4"/>
      <c r="OS37" s="14"/>
      <c r="OT37" s="14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</row>
    <row r="38" spans="1:711" x14ac:dyDescent="0.25">
      <c r="A38" s="5" t="s">
        <v>46</v>
      </c>
      <c r="B38" s="20">
        <f t="shared" si="1"/>
        <v>2628436</v>
      </c>
      <c r="C38" s="20">
        <f t="shared" si="2"/>
        <v>3033192</v>
      </c>
      <c r="D38" s="20">
        <f t="shared" si="0"/>
        <v>3033192</v>
      </c>
      <c r="E38" s="30">
        <f t="shared" si="3"/>
        <v>2050570</v>
      </c>
      <c r="F38" s="30">
        <f t="shared" si="4"/>
        <v>2256126</v>
      </c>
      <c r="G38" s="30">
        <f t="shared" si="5"/>
        <v>2256126</v>
      </c>
      <c r="H38" s="28">
        <v>1803100</v>
      </c>
      <c r="I38" s="28">
        <v>1803100</v>
      </c>
      <c r="J38" s="28">
        <v>1803100</v>
      </c>
      <c r="K38" s="28">
        <v>247470</v>
      </c>
      <c r="L38" s="28">
        <v>453026</v>
      </c>
      <c r="M38" s="28">
        <v>453026</v>
      </c>
      <c r="N38" s="20">
        <f t="shared" si="6"/>
        <v>496866</v>
      </c>
      <c r="O38" s="20">
        <f t="shared" si="7"/>
        <v>686866</v>
      </c>
      <c r="P38" s="20">
        <f t="shared" si="8"/>
        <v>686866</v>
      </c>
      <c r="Q38" s="28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28"/>
      <c r="AL38" s="28"/>
      <c r="AM38" s="16"/>
      <c r="AN38" s="16"/>
      <c r="AO38" s="16"/>
      <c r="AP38" s="16"/>
      <c r="AQ38" s="16"/>
      <c r="AR38" s="16"/>
      <c r="AS38" s="19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28"/>
      <c r="BF38" s="28"/>
      <c r="BG38" s="28"/>
      <c r="BH38" s="16"/>
      <c r="BI38" s="16"/>
      <c r="BJ38" s="16"/>
      <c r="BK38" s="16"/>
      <c r="BL38" s="28"/>
      <c r="BM38" s="28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28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28"/>
      <c r="DC38" s="28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28"/>
      <c r="DT38" s="28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28"/>
      <c r="FB38" s="28"/>
      <c r="FC38" s="16"/>
      <c r="FD38" s="16"/>
      <c r="FE38" s="16"/>
      <c r="FF38" s="16"/>
      <c r="FG38" s="16"/>
      <c r="FH38" s="16"/>
      <c r="FI38" s="16"/>
      <c r="FJ38" s="28"/>
      <c r="FK38" s="16"/>
      <c r="FL38" s="16"/>
      <c r="FM38" s="28"/>
      <c r="FN38" s="28"/>
      <c r="FO38" s="16"/>
      <c r="FP38" s="28"/>
      <c r="FQ38" s="28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28"/>
      <c r="GC38" s="28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28"/>
      <c r="GR38" s="28"/>
      <c r="GS38" s="28"/>
      <c r="GT38" s="28"/>
      <c r="GU38" s="16"/>
      <c r="GV38" s="16"/>
      <c r="GW38" s="28"/>
      <c r="GX38" s="16"/>
      <c r="GY38" s="28"/>
      <c r="GZ38" s="28"/>
      <c r="HA38" s="16">
        <v>396866</v>
      </c>
      <c r="HB38" s="16">
        <v>396866</v>
      </c>
      <c r="HC38" s="28">
        <v>396866</v>
      </c>
      <c r="HD38" s="28"/>
      <c r="HE38" s="28"/>
      <c r="HF38" s="28"/>
      <c r="HG38" s="16"/>
      <c r="HH38" s="16"/>
      <c r="HI38" s="16"/>
      <c r="HJ38" s="16"/>
      <c r="HK38" s="28"/>
      <c r="HL38" s="28"/>
      <c r="HM38" s="16"/>
      <c r="HN38" s="28"/>
      <c r="HO38" s="28"/>
      <c r="HP38" s="28">
        <v>100000</v>
      </c>
      <c r="HQ38" s="36">
        <v>100000</v>
      </c>
      <c r="HR38" s="28">
        <v>100000</v>
      </c>
      <c r="HS38" s="16"/>
      <c r="HT38" s="28"/>
      <c r="HU38" s="28"/>
      <c r="HV38" s="28"/>
      <c r="HW38" s="34">
        <v>190000</v>
      </c>
      <c r="HX38" s="28">
        <v>190000</v>
      </c>
      <c r="HY38" s="28"/>
      <c r="HZ38" s="16"/>
      <c r="IA38" s="16"/>
      <c r="IB38" s="16"/>
      <c r="IC38" s="16"/>
      <c r="ID38" s="16"/>
      <c r="IE38" s="16"/>
      <c r="IF38" s="16"/>
      <c r="IG38" s="16"/>
      <c r="IH38" s="20">
        <f t="shared" si="9"/>
        <v>81000</v>
      </c>
      <c r="II38" s="20">
        <f t="shared" si="10"/>
        <v>90200</v>
      </c>
      <c r="IJ38" s="20">
        <f t="shared" si="11"/>
        <v>90200</v>
      </c>
      <c r="IK38" s="28"/>
      <c r="IL38" s="16"/>
      <c r="IM38" s="28"/>
      <c r="IN38" s="28"/>
      <c r="IO38" s="16"/>
      <c r="IP38" s="16"/>
      <c r="IQ38" s="16"/>
      <c r="IR38" s="16"/>
      <c r="IS38" s="28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28"/>
      <c r="JI38" s="28"/>
      <c r="JJ38" s="16"/>
      <c r="JK38" s="28"/>
      <c r="JL38" s="16"/>
      <c r="JM38" s="28"/>
      <c r="JN38" s="28"/>
      <c r="JO38" s="16"/>
      <c r="JP38" s="16"/>
      <c r="JQ38" s="16"/>
      <c r="JR38" s="16"/>
      <c r="JS38" s="28"/>
      <c r="JT38" s="28"/>
      <c r="JU38" s="16"/>
      <c r="JV38" s="28"/>
      <c r="JW38" s="28"/>
      <c r="JX38" s="16">
        <v>81000</v>
      </c>
      <c r="JY38" s="28">
        <v>90200</v>
      </c>
      <c r="JZ38" s="28">
        <v>90200</v>
      </c>
      <c r="KA38" s="16"/>
      <c r="KB38" s="28"/>
      <c r="KC38" s="28"/>
      <c r="KD38" s="20">
        <f t="shared" si="12"/>
        <v>0</v>
      </c>
      <c r="KE38" s="20">
        <f t="shared" si="13"/>
        <v>0</v>
      </c>
      <c r="KF38" s="20">
        <f t="shared" si="14"/>
        <v>0</v>
      </c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0"/>
      <c r="LG38" s="10"/>
      <c r="LH38" s="10"/>
      <c r="LI38" s="10"/>
      <c r="LJ38" s="10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4"/>
      <c r="OS38" s="14"/>
      <c r="OT38" s="14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</row>
    <row r="39" spans="1:711" x14ac:dyDescent="0.25">
      <c r="A39" s="53" t="s">
        <v>47</v>
      </c>
      <c r="B39" s="20">
        <f t="shared" si="1"/>
        <v>457331051.53999996</v>
      </c>
      <c r="C39" s="20">
        <f t="shared" si="2"/>
        <v>733227163.36000001</v>
      </c>
      <c r="D39" s="20">
        <f t="shared" si="0"/>
        <v>722070203.71000004</v>
      </c>
      <c r="E39" s="30">
        <f t="shared" si="3"/>
        <v>157811300</v>
      </c>
      <c r="F39" s="30">
        <f t="shared" si="4"/>
        <v>157811300</v>
      </c>
      <c r="G39" s="30">
        <f t="shared" si="5"/>
        <v>157811300</v>
      </c>
      <c r="H39" s="28">
        <v>140292900</v>
      </c>
      <c r="I39" s="28">
        <v>140292900</v>
      </c>
      <c r="J39" s="28">
        <v>140292900</v>
      </c>
      <c r="K39" s="28">
        <v>17518400</v>
      </c>
      <c r="L39" s="28">
        <v>17518400</v>
      </c>
      <c r="M39" s="28">
        <v>17518400</v>
      </c>
      <c r="N39" s="20">
        <f t="shared" si="6"/>
        <v>18121583.18</v>
      </c>
      <c r="O39" s="20">
        <f t="shared" si="7"/>
        <v>246317220.28999999</v>
      </c>
      <c r="P39" s="20">
        <f t="shared" si="8"/>
        <v>235539952.80000001</v>
      </c>
      <c r="Q39" s="28"/>
      <c r="R39" s="16"/>
      <c r="S39" s="16"/>
      <c r="T39" s="16"/>
      <c r="U39" s="16"/>
      <c r="V39" s="16"/>
      <c r="W39" s="16"/>
      <c r="X39" s="16"/>
      <c r="Y39" s="16"/>
      <c r="Z39" s="16"/>
      <c r="AA39" s="16">
        <v>1378688.3</v>
      </c>
      <c r="AB39" s="16">
        <v>1378688.3</v>
      </c>
      <c r="AC39" s="16"/>
      <c r="AD39" s="16"/>
      <c r="AE39" s="16"/>
      <c r="AF39" s="16"/>
      <c r="AG39" s="16">
        <v>35618.46</v>
      </c>
      <c r="AH39" s="16">
        <v>35618.46</v>
      </c>
      <c r="AI39" s="16">
        <v>2234117.36</v>
      </c>
      <c r="AJ39" s="16">
        <v>2234117.36</v>
      </c>
      <c r="AK39" s="28">
        <v>1856795.24</v>
      </c>
      <c r="AL39" s="28"/>
      <c r="AM39" s="16"/>
      <c r="AN39" s="16"/>
      <c r="AO39" s="16"/>
      <c r="AP39" s="16"/>
      <c r="AQ39" s="16"/>
      <c r="AR39" s="16"/>
      <c r="AS39" s="19">
        <v>4477204.4000000004</v>
      </c>
      <c r="AT39" s="16">
        <v>4477204.4000000004</v>
      </c>
      <c r="AU39" s="16"/>
      <c r="AV39" s="16">
        <v>39722734.869999997</v>
      </c>
      <c r="AW39" s="16">
        <v>39722734.869999997</v>
      </c>
      <c r="AX39" s="16"/>
      <c r="AY39" s="16">
        <v>124190841.27</v>
      </c>
      <c r="AZ39" s="16">
        <v>116560265.28</v>
      </c>
      <c r="BA39" s="16"/>
      <c r="BB39" s="16"/>
      <c r="BC39" s="16"/>
      <c r="BD39" s="16">
        <v>462526.82</v>
      </c>
      <c r="BE39" s="28">
        <v>890819.73</v>
      </c>
      <c r="BF39" s="28">
        <v>890819.73</v>
      </c>
      <c r="BG39" s="28"/>
      <c r="BH39" s="16"/>
      <c r="BI39" s="16"/>
      <c r="BJ39" s="16"/>
      <c r="BK39" s="16"/>
      <c r="BL39" s="28"/>
      <c r="BM39" s="28"/>
      <c r="BN39" s="16"/>
      <c r="BO39" s="16"/>
      <c r="BP39" s="16"/>
      <c r="BQ39" s="16"/>
      <c r="BR39" s="16"/>
      <c r="BS39" s="16"/>
      <c r="BT39" s="16"/>
      <c r="BU39" s="16"/>
      <c r="BV39" s="16">
        <v>2121445</v>
      </c>
      <c r="BW39" s="16">
        <v>903374</v>
      </c>
      <c r="BX39" s="16">
        <v>903374</v>
      </c>
      <c r="BY39" s="16"/>
      <c r="BZ39" s="16">
        <v>6889060.7199999997</v>
      </c>
      <c r="CA39" s="28">
        <v>5588219.7300000004</v>
      </c>
      <c r="CB39" s="16"/>
      <c r="CC39" s="16">
        <v>2259172.91</v>
      </c>
      <c r="CD39" s="16">
        <v>2241338.42</v>
      </c>
      <c r="CE39" s="16"/>
      <c r="CF39" s="16"/>
      <c r="CG39" s="16"/>
      <c r="CH39" s="16">
        <v>787710</v>
      </c>
      <c r="CI39" s="16">
        <v>415702.1</v>
      </c>
      <c r="CJ39" s="16">
        <v>399013.33</v>
      </c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>
        <v>15681543.779999999</v>
      </c>
      <c r="DB39" s="28">
        <v>15681543.779999999</v>
      </c>
      <c r="DC39" s="28"/>
      <c r="DD39" s="16"/>
      <c r="DE39" s="16"/>
      <c r="DF39" s="16"/>
      <c r="DG39" s="16"/>
      <c r="DH39" s="16"/>
      <c r="DI39" s="16"/>
      <c r="DJ39" s="41">
        <v>1505379.97</v>
      </c>
      <c r="DK39" s="16">
        <v>1368527.24</v>
      </c>
      <c r="DL39" s="16"/>
      <c r="DM39" s="16"/>
      <c r="DN39" s="16"/>
      <c r="DO39" s="16"/>
      <c r="DP39" s="16">
        <v>8065720.4299999997</v>
      </c>
      <c r="DQ39" s="16">
        <v>6927513.4900000002</v>
      </c>
      <c r="DR39" s="16"/>
      <c r="DS39" s="28"/>
      <c r="DT39" s="28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28"/>
      <c r="FB39" s="28"/>
      <c r="FC39" s="16"/>
      <c r="FD39" s="16"/>
      <c r="FE39" s="16"/>
      <c r="FF39" s="16"/>
      <c r="FG39" s="16"/>
      <c r="FH39" s="16"/>
      <c r="FI39" s="37">
        <f>5942641+7955913.18</f>
        <v>13898554.18</v>
      </c>
      <c r="FJ39" s="28">
        <v>13740364.15</v>
      </c>
      <c r="FK39" s="16"/>
      <c r="FL39" s="34">
        <v>1429263.2</v>
      </c>
      <c r="FM39" s="28">
        <v>1429263.2</v>
      </c>
      <c r="FN39" s="28"/>
      <c r="FO39" s="34">
        <v>812349.61</v>
      </c>
      <c r="FP39" s="28">
        <v>812349.61</v>
      </c>
      <c r="FQ39" s="28"/>
      <c r="FR39" s="16"/>
      <c r="FS39" s="16"/>
      <c r="FT39" s="16"/>
      <c r="FU39" s="41">
        <v>8400000</v>
      </c>
      <c r="FV39" s="16">
        <v>8400000</v>
      </c>
      <c r="FW39" s="16"/>
      <c r="FX39" s="16"/>
      <c r="FY39" s="16"/>
      <c r="FZ39" s="16"/>
      <c r="GA39" s="16"/>
      <c r="GB39" s="28"/>
      <c r="GC39" s="28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28"/>
      <c r="GR39" s="28"/>
      <c r="GS39" s="28"/>
      <c r="GT39" s="28"/>
      <c r="GU39" s="16"/>
      <c r="GV39" s="16">
        <v>107527</v>
      </c>
      <c r="GW39" s="28">
        <v>107527</v>
      </c>
      <c r="GX39" s="28"/>
      <c r="GY39" s="28">
        <v>53764</v>
      </c>
      <c r="GZ39" s="28">
        <v>53764</v>
      </c>
      <c r="HA39" s="28">
        <v>11215784</v>
      </c>
      <c r="HB39" s="16">
        <v>11215784</v>
      </c>
      <c r="HC39" s="28">
        <v>11215784</v>
      </c>
      <c r="HD39" s="28"/>
      <c r="HE39" s="28"/>
      <c r="HF39" s="28"/>
      <c r="HG39" s="16"/>
      <c r="HH39" s="16"/>
      <c r="HI39" s="16"/>
      <c r="HJ39" s="16"/>
      <c r="HK39" s="28"/>
      <c r="HL39" s="28"/>
      <c r="HM39" s="16">
        <v>1300000</v>
      </c>
      <c r="HN39" s="34">
        <v>1750000</v>
      </c>
      <c r="HO39" s="28">
        <v>1749244.57</v>
      </c>
      <c r="HP39" s="28"/>
      <c r="HQ39" s="16"/>
      <c r="HR39" s="28"/>
      <c r="HS39" s="16"/>
      <c r="HT39" s="28"/>
      <c r="HU39" s="28"/>
      <c r="HV39" s="28"/>
      <c r="HW39" s="28"/>
      <c r="HX39" s="28"/>
      <c r="HY39" s="28"/>
      <c r="HZ39" s="16"/>
      <c r="IA39" s="16"/>
      <c r="IB39" s="16"/>
      <c r="IC39" s="16"/>
      <c r="ID39" s="16"/>
      <c r="IE39" s="16"/>
      <c r="IF39" s="16"/>
      <c r="IG39" s="16"/>
      <c r="IH39" s="20">
        <f t="shared" si="9"/>
        <v>281398168.35999995</v>
      </c>
      <c r="II39" s="20">
        <f t="shared" si="10"/>
        <v>285025929.93000001</v>
      </c>
      <c r="IJ39" s="20">
        <f t="shared" si="11"/>
        <v>284942186.91000003</v>
      </c>
      <c r="IK39" s="28">
        <v>28136820</v>
      </c>
      <c r="IL39" s="16">
        <v>28687323</v>
      </c>
      <c r="IM39" s="28">
        <v>28687323</v>
      </c>
      <c r="IN39" s="28"/>
      <c r="IO39" s="16"/>
      <c r="IP39" s="16"/>
      <c r="IQ39" s="16">
        <v>246879814.75</v>
      </c>
      <c r="IR39" s="16">
        <v>251089072.40000001</v>
      </c>
      <c r="IS39" s="28">
        <v>251089072.40000001</v>
      </c>
      <c r="IT39" s="16"/>
      <c r="IU39" s="16"/>
      <c r="IV39" s="16"/>
      <c r="IW39" s="16">
        <v>690555</v>
      </c>
      <c r="IX39" s="16">
        <v>690555</v>
      </c>
      <c r="IY39" s="16">
        <v>690555</v>
      </c>
      <c r="IZ39" s="16">
        <v>173887</v>
      </c>
      <c r="JA39" s="16">
        <v>173887</v>
      </c>
      <c r="JB39" s="16">
        <v>173887</v>
      </c>
      <c r="JC39" s="16">
        <v>2047823.4</v>
      </c>
      <c r="JD39" s="16">
        <v>1008261.47</v>
      </c>
      <c r="JE39" s="16">
        <v>1008261.47</v>
      </c>
      <c r="JF39" s="16">
        <v>2146914</v>
      </c>
      <c r="JG39" s="16">
        <v>2146914</v>
      </c>
      <c r="JH39" s="28">
        <v>2146914</v>
      </c>
      <c r="JI39" s="28">
        <v>78771</v>
      </c>
      <c r="JJ39" s="16">
        <v>78540</v>
      </c>
      <c r="JK39" s="28">
        <v>0</v>
      </c>
      <c r="JL39" s="16">
        <v>18802</v>
      </c>
      <c r="JM39" s="28">
        <v>18802</v>
      </c>
      <c r="JN39" s="28">
        <v>18802</v>
      </c>
      <c r="JO39" s="16">
        <v>898338.65</v>
      </c>
      <c r="JP39" s="16">
        <v>898338.65</v>
      </c>
      <c r="JQ39" s="16">
        <v>898338.65</v>
      </c>
      <c r="JR39" s="16">
        <v>201204.4</v>
      </c>
      <c r="JS39" s="28">
        <v>108998.25</v>
      </c>
      <c r="JT39" s="28">
        <v>108998.23</v>
      </c>
      <c r="JU39" s="16">
        <v>120035.16</v>
      </c>
      <c r="JV39" s="28">
        <v>120035.16</v>
      </c>
      <c r="JW39" s="28">
        <v>120035.16</v>
      </c>
      <c r="JX39" s="16"/>
      <c r="JY39" s="28"/>
      <c r="JZ39" s="28"/>
      <c r="KA39" s="16">
        <v>5203</v>
      </c>
      <c r="KB39" s="28">
        <v>5203</v>
      </c>
      <c r="KC39" s="28">
        <v>0</v>
      </c>
      <c r="KD39" s="20">
        <f t="shared" si="12"/>
        <v>0</v>
      </c>
      <c r="KE39" s="20">
        <f t="shared" si="13"/>
        <v>44072713.140000001</v>
      </c>
      <c r="KF39" s="20">
        <f t="shared" si="14"/>
        <v>43776764</v>
      </c>
      <c r="KG39" s="28"/>
      <c r="KH39" s="28">
        <v>4322640</v>
      </c>
      <c r="KI39" s="28">
        <v>4026690.87</v>
      </c>
      <c r="KJ39" s="28"/>
      <c r="KK39" s="28">
        <v>29577613.07</v>
      </c>
      <c r="KL39" s="28">
        <v>29577613.059999999</v>
      </c>
      <c r="KM39" s="28"/>
      <c r="KN39" s="28">
        <v>107450</v>
      </c>
      <c r="KO39" s="28">
        <v>107450</v>
      </c>
      <c r="KP39" s="28"/>
      <c r="KQ39" s="28">
        <v>5065010.07</v>
      </c>
      <c r="KR39" s="28">
        <v>5065010.07</v>
      </c>
      <c r="KS39" s="28"/>
      <c r="KT39" s="16"/>
      <c r="KU39" s="16"/>
      <c r="KV39" s="16"/>
      <c r="KW39" s="16"/>
      <c r="KX39" s="16"/>
      <c r="KY39" s="16"/>
      <c r="KZ39" s="16"/>
      <c r="LA39" s="16"/>
      <c r="LB39" s="16"/>
      <c r="LC39" s="16">
        <v>5000000</v>
      </c>
      <c r="LD39" s="16">
        <v>5000000</v>
      </c>
      <c r="LE39" s="16"/>
      <c r="LF39" s="10"/>
      <c r="LG39" s="10"/>
      <c r="LH39" s="10"/>
      <c r="LI39" s="10"/>
      <c r="LJ39" s="10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4"/>
      <c r="OS39" s="14"/>
      <c r="OT39" s="14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</row>
    <row r="40" spans="1:711" x14ac:dyDescent="0.25">
      <c r="A40" s="5" t="s">
        <v>48</v>
      </c>
      <c r="B40" s="20">
        <f t="shared" si="1"/>
        <v>5824800</v>
      </c>
      <c r="C40" s="20">
        <f t="shared" ref="C40:C71" si="15">F40+O40+II40+KE40</f>
        <v>5409000</v>
      </c>
      <c r="D40" s="20">
        <f t="shared" ref="D40:D71" si="16">G40+P40+IJ40+KF40</f>
        <v>5409000</v>
      </c>
      <c r="E40" s="30">
        <f t="shared" si="3"/>
        <v>5318800</v>
      </c>
      <c r="F40" s="30">
        <f t="shared" ref="F40:F71" si="17">I40+L40</f>
        <v>5318800</v>
      </c>
      <c r="G40" s="30">
        <f t="shared" ref="G40:G71" si="18">J40+M40</f>
        <v>5318800</v>
      </c>
      <c r="H40" s="28">
        <v>5318800</v>
      </c>
      <c r="I40" s="28">
        <v>5318800</v>
      </c>
      <c r="J40" s="28">
        <v>5318800</v>
      </c>
      <c r="K40" s="28">
        <v>0</v>
      </c>
      <c r="L40" s="28">
        <v>0</v>
      </c>
      <c r="M40" s="28">
        <v>0</v>
      </c>
      <c r="N40" s="20">
        <f t="shared" si="6"/>
        <v>425000</v>
      </c>
      <c r="O40" s="20">
        <f t="shared" si="7"/>
        <v>0</v>
      </c>
      <c r="P40" s="20">
        <f t="shared" si="8"/>
        <v>0</v>
      </c>
      <c r="Q40" s="28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28"/>
      <c r="AL40" s="28"/>
      <c r="AM40" s="16"/>
      <c r="AN40" s="16"/>
      <c r="AO40" s="16"/>
      <c r="AP40" s="16"/>
      <c r="AQ40" s="16"/>
      <c r="AR40" s="16"/>
      <c r="AS40" s="19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28"/>
      <c r="BF40" s="28"/>
      <c r="BG40" s="28"/>
      <c r="BH40" s="16"/>
      <c r="BI40" s="16"/>
      <c r="BJ40" s="16"/>
      <c r="BK40" s="16"/>
      <c r="BL40" s="28"/>
      <c r="BM40" s="28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28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28"/>
      <c r="DC40" s="28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28"/>
      <c r="DT40" s="28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28"/>
      <c r="FB40" s="28"/>
      <c r="FC40" s="16"/>
      <c r="FD40" s="16"/>
      <c r="FE40" s="16"/>
      <c r="FF40" s="16"/>
      <c r="FG40" s="16"/>
      <c r="FH40" s="16"/>
      <c r="FI40" s="16"/>
      <c r="FJ40" s="28"/>
      <c r="FK40" s="16"/>
      <c r="FL40" s="16"/>
      <c r="FM40" s="28"/>
      <c r="FN40" s="28"/>
      <c r="FO40" s="16"/>
      <c r="FP40" s="28"/>
      <c r="FQ40" s="28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28"/>
      <c r="GC40" s="28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28"/>
      <c r="GR40" s="28"/>
      <c r="GS40" s="28"/>
      <c r="GT40" s="28"/>
      <c r="GU40" s="16"/>
      <c r="GV40" s="16"/>
      <c r="GW40" s="28"/>
      <c r="GX40" s="16"/>
      <c r="GY40" s="28"/>
      <c r="GZ40" s="28"/>
      <c r="HA40" s="16"/>
      <c r="HB40" s="16"/>
      <c r="HC40" s="28"/>
      <c r="HD40" s="28"/>
      <c r="HE40" s="28"/>
      <c r="HF40" s="28"/>
      <c r="HG40" s="16"/>
      <c r="HH40" s="16"/>
      <c r="HI40" s="16"/>
      <c r="HJ40" s="16"/>
      <c r="HK40" s="28"/>
      <c r="HL40" s="28"/>
      <c r="HM40" s="16"/>
      <c r="HN40" s="28"/>
      <c r="HO40" s="28"/>
      <c r="HP40" s="28"/>
      <c r="HQ40" s="16"/>
      <c r="HR40" s="28"/>
      <c r="HS40" s="16"/>
      <c r="HT40" s="28"/>
      <c r="HU40" s="28"/>
      <c r="HV40" s="28">
        <v>425000</v>
      </c>
      <c r="HW40" s="34"/>
      <c r="HX40" s="28"/>
      <c r="HY40" s="28"/>
      <c r="HZ40" s="16"/>
      <c r="IA40" s="16"/>
      <c r="IB40" s="16"/>
      <c r="IC40" s="16"/>
      <c r="ID40" s="16"/>
      <c r="IE40" s="16"/>
      <c r="IF40" s="16"/>
      <c r="IG40" s="16"/>
      <c r="IH40" s="20">
        <f t="shared" si="9"/>
        <v>81000</v>
      </c>
      <c r="II40" s="20">
        <f t="shared" si="10"/>
        <v>90200</v>
      </c>
      <c r="IJ40" s="20">
        <f t="shared" si="11"/>
        <v>90200</v>
      </c>
      <c r="IK40" s="28"/>
      <c r="IL40" s="16"/>
      <c r="IM40" s="28"/>
      <c r="IN40" s="28"/>
      <c r="IO40" s="16"/>
      <c r="IP40" s="16"/>
      <c r="IQ40" s="16"/>
      <c r="IR40" s="16"/>
      <c r="IS40" s="28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28"/>
      <c r="JI40" s="28"/>
      <c r="JJ40" s="16"/>
      <c r="JK40" s="28"/>
      <c r="JL40" s="16"/>
      <c r="JM40" s="28"/>
      <c r="JN40" s="28"/>
      <c r="JO40" s="16"/>
      <c r="JP40" s="16"/>
      <c r="JQ40" s="16"/>
      <c r="JR40" s="16"/>
      <c r="JS40" s="28"/>
      <c r="JT40" s="28"/>
      <c r="JU40" s="16"/>
      <c r="JV40" s="28"/>
      <c r="JW40" s="28"/>
      <c r="JX40" s="16">
        <v>81000</v>
      </c>
      <c r="JY40" s="28">
        <v>90200</v>
      </c>
      <c r="JZ40" s="28">
        <v>90200</v>
      </c>
      <c r="KA40" s="16"/>
      <c r="KB40" s="28"/>
      <c r="KC40" s="28"/>
      <c r="KD40" s="20">
        <f t="shared" si="12"/>
        <v>0</v>
      </c>
      <c r="KE40" s="20">
        <f t="shared" si="13"/>
        <v>0</v>
      </c>
      <c r="KF40" s="20">
        <f t="shared" si="14"/>
        <v>0</v>
      </c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0"/>
      <c r="LG40" s="10"/>
      <c r="LH40" s="10"/>
      <c r="LI40" s="10"/>
      <c r="LJ40" s="10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4"/>
      <c r="OS40" s="14"/>
      <c r="OT40" s="14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</row>
    <row r="41" spans="1:711" x14ac:dyDescent="0.25">
      <c r="A41" s="5" t="s">
        <v>49</v>
      </c>
      <c r="B41" s="20">
        <f t="shared" si="1"/>
        <v>4796500</v>
      </c>
      <c r="C41" s="20">
        <f t="shared" si="15"/>
        <v>5634197</v>
      </c>
      <c r="D41" s="20">
        <f t="shared" si="16"/>
        <v>5404156.5099999998</v>
      </c>
      <c r="E41" s="30">
        <f t="shared" si="3"/>
        <v>4715500</v>
      </c>
      <c r="F41" s="30">
        <f t="shared" si="17"/>
        <v>4843997</v>
      </c>
      <c r="G41" s="30">
        <f t="shared" si="18"/>
        <v>4843997</v>
      </c>
      <c r="H41" s="28">
        <v>4715500</v>
      </c>
      <c r="I41" s="28">
        <v>4715500</v>
      </c>
      <c r="J41" s="28">
        <v>4715500</v>
      </c>
      <c r="K41" s="28">
        <v>0</v>
      </c>
      <c r="L41" s="28">
        <v>128497</v>
      </c>
      <c r="M41" s="28">
        <v>128497</v>
      </c>
      <c r="N41" s="20">
        <f t="shared" si="6"/>
        <v>0</v>
      </c>
      <c r="O41" s="20">
        <f t="shared" si="7"/>
        <v>700000</v>
      </c>
      <c r="P41" s="20">
        <f t="shared" si="8"/>
        <v>469959.51</v>
      </c>
      <c r="Q41" s="28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28"/>
      <c r="AL41" s="28"/>
      <c r="AM41" s="16"/>
      <c r="AN41" s="16"/>
      <c r="AO41" s="16"/>
      <c r="AP41" s="16"/>
      <c r="AQ41" s="16"/>
      <c r="AR41" s="16"/>
      <c r="AS41" s="19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28"/>
      <c r="BF41" s="28"/>
      <c r="BG41" s="28"/>
      <c r="BH41" s="16"/>
      <c r="BI41" s="16"/>
      <c r="BJ41" s="16"/>
      <c r="BK41" s="16"/>
      <c r="BL41" s="28"/>
      <c r="BM41" s="28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28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28"/>
      <c r="DC41" s="28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28"/>
      <c r="DT41" s="28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>
        <v>700000</v>
      </c>
      <c r="FA41" s="28">
        <v>469959.51</v>
      </c>
      <c r="FB41" s="28"/>
      <c r="FC41" s="16"/>
      <c r="FD41" s="16"/>
      <c r="FE41" s="16"/>
      <c r="FF41" s="16"/>
      <c r="FG41" s="16"/>
      <c r="FH41" s="16"/>
      <c r="FI41" s="16"/>
      <c r="FJ41" s="28"/>
      <c r="FK41" s="16"/>
      <c r="FL41" s="16"/>
      <c r="FM41" s="28"/>
      <c r="FN41" s="28"/>
      <c r="FO41" s="16"/>
      <c r="FP41" s="28"/>
      <c r="FQ41" s="28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28"/>
      <c r="GC41" s="28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28"/>
      <c r="GR41" s="28"/>
      <c r="GS41" s="28"/>
      <c r="GT41" s="28"/>
      <c r="GU41" s="16"/>
      <c r="GV41" s="16"/>
      <c r="GW41" s="28"/>
      <c r="GX41" s="16"/>
      <c r="GY41" s="28"/>
      <c r="GZ41" s="28"/>
      <c r="HA41" s="16"/>
      <c r="HB41" s="16"/>
      <c r="HC41" s="28"/>
      <c r="HD41" s="28"/>
      <c r="HE41" s="28"/>
      <c r="HF41" s="28"/>
      <c r="HG41" s="16"/>
      <c r="HH41" s="16"/>
      <c r="HI41" s="16"/>
      <c r="HJ41" s="16"/>
      <c r="HK41" s="28"/>
      <c r="HL41" s="28"/>
      <c r="HM41" s="16"/>
      <c r="HN41" s="28"/>
      <c r="HO41" s="28"/>
      <c r="HP41" s="28"/>
      <c r="HQ41" s="16"/>
      <c r="HR41" s="28"/>
      <c r="HS41" s="16"/>
      <c r="HT41" s="28"/>
      <c r="HU41" s="28"/>
      <c r="HV41" s="28"/>
      <c r="HW41" s="28"/>
      <c r="HX41" s="28"/>
      <c r="HY41" s="28"/>
      <c r="HZ41" s="16"/>
      <c r="IA41" s="16"/>
      <c r="IB41" s="16"/>
      <c r="IC41" s="16"/>
      <c r="ID41" s="16"/>
      <c r="IE41" s="16"/>
      <c r="IF41" s="16"/>
      <c r="IG41" s="16"/>
      <c r="IH41" s="20">
        <f t="shared" si="9"/>
        <v>81000</v>
      </c>
      <c r="II41" s="20">
        <f t="shared" si="10"/>
        <v>90200</v>
      </c>
      <c r="IJ41" s="20">
        <f t="shared" si="11"/>
        <v>90200</v>
      </c>
      <c r="IK41" s="28"/>
      <c r="IL41" s="16"/>
      <c r="IM41" s="28"/>
      <c r="IN41" s="28"/>
      <c r="IO41" s="16"/>
      <c r="IP41" s="16"/>
      <c r="IQ41" s="16"/>
      <c r="IR41" s="16"/>
      <c r="IS41" s="28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28"/>
      <c r="JI41" s="28"/>
      <c r="JJ41" s="16"/>
      <c r="JK41" s="28"/>
      <c r="JL41" s="16"/>
      <c r="JM41" s="28"/>
      <c r="JN41" s="28"/>
      <c r="JO41" s="16"/>
      <c r="JP41" s="16"/>
      <c r="JQ41" s="16"/>
      <c r="JR41" s="16"/>
      <c r="JS41" s="28"/>
      <c r="JT41" s="28"/>
      <c r="JU41" s="16"/>
      <c r="JV41" s="28"/>
      <c r="JW41" s="28"/>
      <c r="JX41" s="16">
        <v>81000</v>
      </c>
      <c r="JY41" s="28">
        <v>90200</v>
      </c>
      <c r="JZ41" s="28">
        <v>90200</v>
      </c>
      <c r="KA41" s="16"/>
      <c r="KB41" s="28"/>
      <c r="KC41" s="28"/>
      <c r="KD41" s="20">
        <f t="shared" si="12"/>
        <v>0</v>
      </c>
      <c r="KE41" s="20">
        <f t="shared" si="13"/>
        <v>0</v>
      </c>
      <c r="KF41" s="20">
        <f t="shared" si="14"/>
        <v>0</v>
      </c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0"/>
      <c r="LG41" s="10"/>
      <c r="LH41" s="10"/>
      <c r="LI41" s="10"/>
      <c r="LJ41" s="10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4"/>
      <c r="OS41" s="14"/>
      <c r="OT41" s="14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</row>
    <row r="42" spans="1:711" x14ac:dyDescent="0.25">
      <c r="A42" s="5" t="s">
        <v>50</v>
      </c>
      <c r="B42" s="20">
        <f t="shared" si="1"/>
        <v>9865900</v>
      </c>
      <c r="C42" s="20">
        <f t="shared" si="15"/>
        <v>10264100</v>
      </c>
      <c r="D42" s="20">
        <f t="shared" si="16"/>
        <v>10264100</v>
      </c>
      <c r="E42" s="30">
        <f t="shared" si="3"/>
        <v>9663600</v>
      </c>
      <c r="F42" s="30">
        <f t="shared" si="17"/>
        <v>9663600</v>
      </c>
      <c r="G42" s="30">
        <f t="shared" si="18"/>
        <v>9663600</v>
      </c>
      <c r="H42" s="28">
        <v>9663600</v>
      </c>
      <c r="I42" s="28">
        <v>9663600</v>
      </c>
      <c r="J42" s="28">
        <v>9663600</v>
      </c>
      <c r="K42" s="28">
        <v>0</v>
      </c>
      <c r="L42" s="28">
        <v>0</v>
      </c>
      <c r="M42" s="28">
        <v>0</v>
      </c>
      <c r="N42" s="20">
        <f t="shared" si="6"/>
        <v>0</v>
      </c>
      <c r="O42" s="20">
        <f t="shared" si="7"/>
        <v>375000</v>
      </c>
      <c r="P42" s="20">
        <f t="shared" si="8"/>
        <v>375000</v>
      </c>
      <c r="Q42" s="28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28"/>
      <c r="AL42" s="28"/>
      <c r="AM42" s="16"/>
      <c r="AN42" s="16"/>
      <c r="AO42" s="16"/>
      <c r="AP42" s="16"/>
      <c r="AQ42" s="16"/>
      <c r="AR42" s="16"/>
      <c r="AS42" s="19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28"/>
      <c r="BF42" s="28"/>
      <c r="BG42" s="28"/>
      <c r="BH42" s="16"/>
      <c r="BI42" s="16"/>
      <c r="BJ42" s="16"/>
      <c r="BK42" s="16"/>
      <c r="BL42" s="28"/>
      <c r="BM42" s="28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28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28"/>
      <c r="DC42" s="28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28"/>
      <c r="DT42" s="28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>
        <v>375000</v>
      </c>
      <c r="FA42" s="28">
        <v>375000</v>
      </c>
      <c r="FB42" s="28"/>
      <c r="FC42" s="16"/>
      <c r="FD42" s="16"/>
      <c r="FE42" s="16"/>
      <c r="FF42" s="16"/>
      <c r="FG42" s="16"/>
      <c r="FH42" s="16"/>
      <c r="FI42" s="16"/>
      <c r="FJ42" s="28"/>
      <c r="FK42" s="16"/>
      <c r="FL42" s="16"/>
      <c r="FM42" s="28"/>
      <c r="FN42" s="28"/>
      <c r="FO42" s="16"/>
      <c r="FP42" s="28"/>
      <c r="FQ42" s="28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28"/>
      <c r="GC42" s="28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28"/>
      <c r="GR42" s="28"/>
      <c r="GS42" s="28"/>
      <c r="GT42" s="28"/>
      <c r="GU42" s="16"/>
      <c r="GV42" s="16"/>
      <c r="GW42" s="28"/>
      <c r="GX42" s="16"/>
      <c r="GY42" s="28"/>
      <c r="GZ42" s="28"/>
      <c r="HA42" s="16"/>
      <c r="HB42" s="16"/>
      <c r="HC42" s="28"/>
      <c r="HD42" s="28"/>
      <c r="HE42" s="28"/>
      <c r="HF42" s="28"/>
      <c r="HG42" s="16"/>
      <c r="HH42" s="16"/>
      <c r="HI42" s="16"/>
      <c r="HJ42" s="16"/>
      <c r="HK42" s="28"/>
      <c r="HL42" s="28"/>
      <c r="HM42" s="16"/>
      <c r="HN42" s="28"/>
      <c r="HO42" s="28"/>
      <c r="HP42" s="28"/>
      <c r="HQ42" s="16"/>
      <c r="HR42" s="28"/>
      <c r="HS42" s="16"/>
      <c r="HT42" s="28"/>
      <c r="HU42" s="28"/>
      <c r="HV42" s="28"/>
      <c r="HW42" s="28"/>
      <c r="HX42" s="28"/>
      <c r="HY42" s="28"/>
      <c r="HZ42" s="16"/>
      <c r="IA42" s="16"/>
      <c r="IB42" s="16"/>
      <c r="IC42" s="16"/>
      <c r="ID42" s="16"/>
      <c r="IE42" s="16"/>
      <c r="IF42" s="16"/>
      <c r="IG42" s="16"/>
      <c r="IH42" s="20">
        <f t="shared" si="9"/>
        <v>202300</v>
      </c>
      <c r="II42" s="20">
        <f t="shared" si="10"/>
        <v>225500</v>
      </c>
      <c r="IJ42" s="20">
        <f t="shared" si="11"/>
        <v>225500</v>
      </c>
      <c r="IK42" s="28"/>
      <c r="IL42" s="16"/>
      <c r="IM42" s="28"/>
      <c r="IN42" s="28"/>
      <c r="IO42" s="16"/>
      <c r="IP42" s="16"/>
      <c r="IQ42" s="16"/>
      <c r="IR42" s="16"/>
      <c r="IS42" s="28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28"/>
      <c r="JI42" s="28"/>
      <c r="JJ42" s="16"/>
      <c r="JK42" s="28"/>
      <c r="JL42" s="16"/>
      <c r="JM42" s="28"/>
      <c r="JN42" s="28"/>
      <c r="JO42" s="16"/>
      <c r="JP42" s="16"/>
      <c r="JQ42" s="16"/>
      <c r="JR42" s="16"/>
      <c r="JS42" s="28"/>
      <c r="JT42" s="28"/>
      <c r="JU42" s="16"/>
      <c r="JV42" s="28"/>
      <c r="JW42" s="28"/>
      <c r="JX42" s="16">
        <v>202300</v>
      </c>
      <c r="JY42" s="28">
        <v>225500</v>
      </c>
      <c r="JZ42" s="28">
        <v>225500</v>
      </c>
      <c r="KA42" s="16"/>
      <c r="KB42" s="28"/>
      <c r="KC42" s="28"/>
      <c r="KD42" s="20">
        <f t="shared" si="12"/>
        <v>0</v>
      </c>
      <c r="KE42" s="20">
        <f t="shared" si="13"/>
        <v>0</v>
      </c>
      <c r="KF42" s="20">
        <f t="shared" si="14"/>
        <v>0</v>
      </c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0"/>
      <c r="LG42" s="10"/>
      <c r="LH42" s="10"/>
      <c r="LI42" s="10"/>
      <c r="LJ42" s="10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4"/>
      <c r="OS42" s="14"/>
      <c r="OT42" s="14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</row>
    <row r="43" spans="1:711" x14ac:dyDescent="0.25">
      <c r="A43" s="5" t="s">
        <v>51</v>
      </c>
      <c r="B43" s="20">
        <f t="shared" si="1"/>
        <v>3824100</v>
      </c>
      <c r="C43" s="20">
        <f t="shared" si="15"/>
        <v>4346904</v>
      </c>
      <c r="D43" s="20">
        <f t="shared" si="16"/>
        <v>4346904</v>
      </c>
      <c r="E43" s="30">
        <f t="shared" si="3"/>
        <v>3621800</v>
      </c>
      <c r="F43" s="30">
        <f t="shared" si="17"/>
        <v>4121404</v>
      </c>
      <c r="G43" s="30">
        <f t="shared" si="18"/>
        <v>4121404</v>
      </c>
      <c r="H43" s="28">
        <v>3621800</v>
      </c>
      <c r="I43" s="28">
        <v>3621800</v>
      </c>
      <c r="J43" s="28">
        <v>3621800</v>
      </c>
      <c r="K43" s="28">
        <v>0</v>
      </c>
      <c r="L43" s="28">
        <v>499604</v>
      </c>
      <c r="M43" s="28">
        <v>499604</v>
      </c>
      <c r="N43" s="20">
        <f t="shared" si="6"/>
        <v>0</v>
      </c>
      <c r="O43" s="20">
        <f t="shared" si="7"/>
        <v>0</v>
      </c>
      <c r="P43" s="20">
        <f t="shared" si="8"/>
        <v>0</v>
      </c>
      <c r="Q43" s="28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28"/>
      <c r="AL43" s="28"/>
      <c r="AM43" s="16"/>
      <c r="AN43" s="16"/>
      <c r="AO43" s="16"/>
      <c r="AP43" s="16"/>
      <c r="AQ43" s="16"/>
      <c r="AR43" s="16"/>
      <c r="AS43" s="19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28"/>
      <c r="BF43" s="28"/>
      <c r="BG43" s="28"/>
      <c r="BH43" s="16"/>
      <c r="BI43" s="16"/>
      <c r="BJ43" s="16"/>
      <c r="BK43" s="16"/>
      <c r="BL43" s="28"/>
      <c r="BM43" s="28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28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28"/>
      <c r="DC43" s="28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28"/>
      <c r="DT43" s="28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28"/>
      <c r="FB43" s="28"/>
      <c r="FC43" s="16"/>
      <c r="FD43" s="16"/>
      <c r="FE43" s="16"/>
      <c r="FF43" s="16"/>
      <c r="FG43" s="16"/>
      <c r="FH43" s="16"/>
      <c r="FI43" s="16"/>
      <c r="FJ43" s="28"/>
      <c r="FK43" s="16"/>
      <c r="FL43" s="16"/>
      <c r="FM43" s="28"/>
      <c r="FN43" s="28"/>
      <c r="FO43" s="16"/>
      <c r="FP43" s="28"/>
      <c r="FQ43" s="28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28"/>
      <c r="GC43" s="28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28"/>
      <c r="GR43" s="28"/>
      <c r="GS43" s="28"/>
      <c r="GT43" s="28"/>
      <c r="GU43" s="16"/>
      <c r="GV43" s="16"/>
      <c r="GW43" s="28"/>
      <c r="GX43" s="16"/>
      <c r="GY43" s="28"/>
      <c r="GZ43" s="28"/>
      <c r="HA43" s="16"/>
      <c r="HB43" s="16"/>
      <c r="HC43" s="28"/>
      <c r="HD43" s="28"/>
      <c r="HE43" s="28"/>
      <c r="HF43" s="28"/>
      <c r="HG43" s="16"/>
      <c r="HH43" s="16"/>
      <c r="HI43" s="16"/>
      <c r="HJ43" s="16"/>
      <c r="HK43" s="28"/>
      <c r="HL43" s="28"/>
      <c r="HM43" s="16"/>
      <c r="HN43" s="28"/>
      <c r="HO43" s="28"/>
      <c r="HP43" s="28"/>
      <c r="HQ43" s="16"/>
      <c r="HR43" s="28"/>
      <c r="HS43" s="16"/>
      <c r="HT43" s="28"/>
      <c r="HU43" s="28"/>
      <c r="HV43" s="28"/>
      <c r="HW43" s="28"/>
      <c r="HX43" s="28"/>
      <c r="HY43" s="28"/>
      <c r="HZ43" s="16"/>
      <c r="IA43" s="16"/>
      <c r="IB43" s="16"/>
      <c r="IC43" s="16"/>
      <c r="ID43" s="16"/>
      <c r="IE43" s="16"/>
      <c r="IF43" s="16"/>
      <c r="IG43" s="16"/>
      <c r="IH43" s="20">
        <f t="shared" si="9"/>
        <v>202300</v>
      </c>
      <c r="II43" s="20">
        <f t="shared" si="10"/>
        <v>225500</v>
      </c>
      <c r="IJ43" s="20">
        <f t="shared" si="11"/>
        <v>225500</v>
      </c>
      <c r="IK43" s="28"/>
      <c r="IL43" s="16"/>
      <c r="IM43" s="28"/>
      <c r="IN43" s="28"/>
      <c r="IO43" s="16"/>
      <c r="IP43" s="16"/>
      <c r="IQ43" s="16"/>
      <c r="IR43" s="16"/>
      <c r="IS43" s="28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28"/>
      <c r="JI43" s="28"/>
      <c r="JJ43" s="16"/>
      <c r="JK43" s="28"/>
      <c r="JL43" s="16"/>
      <c r="JM43" s="28"/>
      <c r="JN43" s="28"/>
      <c r="JO43" s="16"/>
      <c r="JP43" s="16"/>
      <c r="JQ43" s="16"/>
      <c r="JR43" s="16"/>
      <c r="JS43" s="28"/>
      <c r="JT43" s="28"/>
      <c r="JU43" s="16"/>
      <c r="JV43" s="28"/>
      <c r="JW43" s="28"/>
      <c r="JX43" s="16">
        <v>202300</v>
      </c>
      <c r="JY43" s="28">
        <v>225500</v>
      </c>
      <c r="JZ43" s="28">
        <v>225500</v>
      </c>
      <c r="KA43" s="16"/>
      <c r="KB43" s="28"/>
      <c r="KC43" s="28"/>
      <c r="KD43" s="20">
        <f t="shared" si="12"/>
        <v>0</v>
      </c>
      <c r="KE43" s="20">
        <f t="shared" si="13"/>
        <v>0</v>
      </c>
      <c r="KF43" s="20">
        <f t="shared" si="14"/>
        <v>0</v>
      </c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0"/>
      <c r="LG43" s="10"/>
      <c r="LH43" s="10"/>
      <c r="LI43" s="10"/>
      <c r="LJ43" s="10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4"/>
      <c r="OS43" s="14"/>
      <c r="OT43" s="14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</row>
    <row r="44" spans="1:711" x14ac:dyDescent="0.25">
      <c r="A44" s="5" t="s">
        <v>52</v>
      </c>
      <c r="B44" s="20">
        <f t="shared" si="1"/>
        <v>2662300</v>
      </c>
      <c r="C44" s="20">
        <f t="shared" si="15"/>
        <v>2685500</v>
      </c>
      <c r="D44" s="20">
        <f t="shared" si="16"/>
        <v>2685500</v>
      </c>
      <c r="E44" s="30">
        <f t="shared" si="3"/>
        <v>2460000</v>
      </c>
      <c r="F44" s="30">
        <f t="shared" si="17"/>
        <v>2460000</v>
      </c>
      <c r="G44" s="30">
        <f t="shared" si="18"/>
        <v>2460000</v>
      </c>
      <c r="H44" s="28">
        <v>2460000</v>
      </c>
      <c r="I44" s="28">
        <v>2460000</v>
      </c>
      <c r="J44" s="28">
        <v>2460000</v>
      </c>
      <c r="K44" s="28">
        <v>0</v>
      </c>
      <c r="L44" s="28">
        <v>0</v>
      </c>
      <c r="M44" s="28">
        <v>0</v>
      </c>
      <c r="N44" s="20">
        <f t="shared" si="6"/>
        <v>0</v>
      </c>
      <c r="O44" s="20">
        <f t="shared" si="7"/>
        <v>0</v>
      </c>
      <c r="P44" s="20">
        <f t="shared" si="8"/>
        <v>0</v>
      </c>
      <c r="Q44" s="28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28"/>
      <c r="AL44" s="28"/>
      <c r="AM44" s="16"/>
      <c r="AN44" s="16"/>
      <c r="AO44" s="16"/>
      <c r="AP44" s="16"/>
      <c r="AQ44" s="16"/>
      <c r="AR44" s="16"/>
      <c r="AS44" s="19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28"/>
      <c r="BF44" s="28"/>
      <c r="BG44" s="28"/>
      <c r="BH44" s="16"/>
      <c r="BI44" s="16"/>
      <c r="BJ44" s="16"/>
      <c r="BK44" s="16"/>
      <c r="BL44" s="28"/>
      <c r="BM44" s="28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28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28"/>
      <c r="DC44" s="28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28"/>
      <c r="DT44" s="28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28"/>
      <c r="FB44" s="28"/>
      <c r="FC44" s="16"/>
      <c r="FD44" s="16"/>
      <c r="FE44" s="16"/>
      <c r="FF44" s="16"/>
      <c r="FG44" s="16"/>
      <c r="FH44" s="16"/>
      <c r="FI44" s="16"/>
      <c r="FJ44" s="28"/>
      <c r="FK44" s="16"/>
      <c r="FL44" s="16"/>
      <c r="FM44" s="28"/>
      <c r="FN44" s="28"/>
      <c r="FO44" s="16"/>
      <c r="FP44" s="28"/>
      <c r="FQ44" s="28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28"/>
      <c r="GC44" s="28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28"/>
      <c r="GR44" s="28"/>
      <c r="GS44" s="28"/>
      <c r="GT44" s="28"/>
      <c r="GU44" s="16"/>
      <c r="GV44" s="16"/>
      <c r="GW44" s="28"/>
      <c r="GX44" s="16"/>
      <c r="GY44" s="28"/>
      <c r="GZ44" s="28"/>
      <c r="HA44" s="16"/>
      <c r="HB44" s="16"/>
      <c r="HC44" s="28"/>
      <c r="HD44" s="28"/>
      <c r="HE44" s="28"/>
      <c r="HF44" s="28"/>
      <c r="HG44" s="16"/>
      <c r="HH44" s="16"/>
      <c r="HI44" s="16"/>
      <c r="HJ44" s="16"/>
      <c r="HK44" s="28"/>
      <c r="HL44" s="28"/>
      <c r="HM44" s="16"/>
      <c r="HN44" s="28"/>
      <c r="HO44" s="28"/>
      <c r="HP44" s="28"/>
      <c r="HQ44" s="16"/>
      <c r="HR44" s="28"/>
      <c r="HS44" s="16"/>
      <c r="HT44" s="28"/>
      <c r="HU44" s="28"/>
      <c r="HV44" s="28"/>
      <c r="HW44" s="28"/>
      <c r="HX44" s="28"/>
      <c r="HY44" s="28"/>
      <c r="HZ44" s="16"/>
      <c r="IA44" s="16"/>
      <c r="IB44" s="16"/>
      <c r="IC44" s="16"/>
      <c r="ID44" s="16"/>
      <c r="IE44" s="16"/>
      <c r="IF44" s="16"/>
      <c r="IG44" s="16"/>
      <c r="IH44" s="20">
        <f t="shared" si="9"/>
        <v>202300</v>
      </c>
      <c r="II44" s="20">
        <f t="shared" si="10"/>
        <v>225500</v>
      </c>
      <c r="IJ44" s="20">
        <f t="shared" si="11"/>
        <v>225500</v>
      </c>
      <c r="IK44" s="28"/>
      <c r="IL44" s="16"/>
      <c r="IM44" s="28"/>
      <c r="IN44" s="28"/>
      <c r="IO44" s="16"/>
      <c r="IP44" s="16"/>
      <c r="IQ44" s="16"/>
      <c r="IR44" s="16"/>
      <c r="IS44" s="28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28"/>
      <c r="JI44" s="28"/>
      <c r="JJ44" s="16"/>
      <c r="JK44" s="28"/>
      <c r="JL44" s="16"/>
      <c r="JM44" s="28"/>
      <c r="JN44" s="28"/>
      <c r="JO44" s="16"/>
      <c r="JP44" s="16"/>
      <c r="JQ44" s="16"/>
      <c r="JR44" s="16"/>
      <c r="JS44" s="28"/>
      <c r="JT44" s="28"/>
      <c r="JU44" s="16"/>
      <c r="JV44" s="28"/>
      <c r="JW44" s="28"/>
      <c r="JX44" s="16">
        <v>202300</v>
      </c>
      <c r="JY44" s="28">
        <v>225500</v>
      </c>
      <c r="JZ44" s="28">
        <v>225500</v>
      </c>
      <c r="KA44" s="16"/>
      <c r="KB44" s="28"/>
      <c r="KC44" s="28"/>
      <c r="KD44" s="20">
        <f t="shared" si="12"/>
        <v>0</v>
      </c>
      <c r="KE44" s="20">
        <f t="shared" si="13"/>
        <v>0</v>
      </c>
      <c r="KF44" s="20">
        <f t="shared" si="14"/>
        <v>0</v>
      </c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0"/>
      <c r="LG44" s="10"/>
      <c r="LH44" s="10"/>
      <c r="LI44" s="10"/>
      <c r="LJ44" s="10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4"/>
      <c r="OS44" s="14"/>
      <c r="OT44" s="14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</row>
    <row r="45" spans="1:711" x14ac:dyDescent="0.25">
      <c r="A45" s="5" t="s">
        <v>53</v>
      </c>
      <c r="B45" s="20">
        <f t="shared" si="1"/>
        <v>4451700</v>
      </c>
      <c r="C45" s="20">
        <f t="shared" si="15"/>
        <v>4481692</v>
      </c>
      <c r="D45" s="20">
        <f t="shared" si="16"/>
        <v>4481692</v>
      </c>
      <c r="E45" s="30">
        <f t="shared" si="3"/>
        <v>4370700</v>
      </c>
      <c r="F45" s="30">
        <f t="shared" si="17"/>
        <v>4391492</v>
      </c>
      <c r="G45" s="30">
        <f t="shared" si="18"/>
        <v>4391492</v>
      </c>
      <c r="H45" s="28">
        <v>4370700</v>
      </c>
      <c r="I45" s="28">
        <v>4370700</v>
      </c>
      <c r="J45" s="28">
        <v>4370700</v>
      </c>
      <c r="K45" s="28">
        <v>0</v>
      </c>
      <c r="L45" s="28">
        <v>20792</v>
      </c>
      <c r="M45" s="28">
        <v>20792</v>
      </c>
      <c r="N45" s="20">
        <f t="shared" si="6"/>
        <v>0</v>
      </c>
      <c r="O45" s="20">
        <f t="shared" si="7"/>
        <v>0</v>
      </c>
      <c r="P45" s="20">
        <f t="shared" si="8"/>
        <v>0</v>
      </c>
      <c r="Q45" s="28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28"/>
      <c r="AL45" s="28"/>
      <c r="AM45" s="16"/>
      <c r="AN45" s="16"/>
      <c r="AO45" s="16"/>
      <c r="AP45" s="16"/>
      <c r="AQ45" s="16"/>
      <c r="AR45" s="16"/>
      <c r="AS45" s="19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28"/>
      <c r="BF45" s="28"/>
      <c r="BG45" s="28"/>
      <c r="BH45" s="16"/>
      <c r="BI45" s="16"/>
      <c r="BJ45" s="16"/>
      <c r="BK45" s="16"/>
      <c r="BL45" s="28"/>
      <c r="BM45" s="28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28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28"/>
      <c r="DC45" s="28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28"/>
      <c r="DT45" s="28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28"/>
      <c r="FB45" s="28"/>
      <c r="FC45" s="16"/>
      <c r="FD45" s="16"/>
      <c r="FE45" s="16"/>
      <c r="FF45" s="16"/>
      <c r="FG45" s="16"/>
      <c r="FH45" s="16"/>
      <c r="FI45" s="16"/>
      <c r="FJ45" s="28"/>
      <c r="FK45" s="16"/>
      <c r="FL45" s="16"/>
      <c r="FM45" s="28"/>
      <c r="FN45" s="28"/>
      <c r="FO45" s="16"/>
      <c r="FP45" s="28"/>
      <c r="FQ45" s="28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28"/>
      <c r="GC45" s="28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28"/>
      <c r="GR45" s="28"/>
      <c r="GS45" s="28"/>
      <c r="GT45" s="28"/>
      <c r="GU45" s="16"/>
      <c r="GV45" s="16"/>
      <c r="GW45" s="28"/>
      <c r="GX45" s="16"/>
      <c r="GY45" s="28"/>
      <c r="GZ45" s="28"/>
      <c r="HA45" s="16"/>
      <c r="HB45" s="16"/>
      <c r="HC45" s="28"/>
      <c r="HD45" s="28"/>
      <c r="HE45" s="28"/>
      <c r="HF45" s="28"/>
      <c r="HG45" s="16"/>
      <c r="HH45" s="16"/>
      <c r="HI45" s="16"/>
      <c r="HJ45" s="16"/>
      <c r="HK45" s="28"/>
      <c r="HL45" s="28"/>
      <c r="HM45" s="16"/>
      <c r="HN45" s="28"/>
      <c r="HO45" s="28"/>
      <c r="HP45" s="28"/>
      <c r="HQ45" s="16"/>
      <c r="HR45" s="28"/>
      <c r="HS45" s="16"/>
      <c r="HT45" s="28"/>
      <c r="HU45" s="28"/>
      <c r="HV45" s="28"/>
      <c r="HW45" s="28"/>
      <c r="HX45" s="28"/>
      <c r="HY45" s="28"/>
      <c r="HZ45" s="16"/>
      <c r="IA45" s="16"/>
      <c r="IB45" s="16"/>
      <c r="IC45" s="16"/>
      <c r="ID45" s="16"/>
      <c r="IE45" s="16"/>
      <c r="IF45" s="16"/>
      <c r="IG45" s="16"/>
      <c r="IH45" s="20">
        <f t="shared" si="9"/>
        <v>81000</v>
      </c>
      <c r="II45" s="20">
        <f t="shared" si="10"/>
        <v>90200</v>
      </c>
      <c r="IJ45" s="20">
        <f t="shared" si="11"/>
        <v>90200</v>
      </c>
      <c r="IK45" s="28"/>
      <c r="IL45" s="16"/>
      <c r="IM45" s="28"/>
      <c r="IN45" s="28"/>
      <c r="IO45" s="16"/>
      <c r="IP45" s="16"/>
      <c r="IQ45" s="16"/>
      <c r="IR45" s="16"/>
      <c r="IS45" s="28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28"/>
      <c r="JI45" s="28"/>
      <c r="JJ45" s="16"/>
      <c r="JK45" s="28"/>
      <c r="JL45" s="16"/>
      <c r="JM45" s="28"/>
      <c r="JN45" s="28"/>
      <c r="JO45" s="16"/>
      <c r="JP45" s="16"/>
      <c r="JQ45" s="16"/>
      <c r="JR45" s="16"/>
      <c r="JS45" s="28"/>
      <c r="JT45" s="28"/>
      <c r="JU45" s="16"/>
      <c r="JV45" s="28"/>
      <c r="JW45" s="28"/>
      <c r="JX45" s="16">
        <v>81000</v>
      </c>
      <c r="JY45" s="28">
        <v>90200</v>
      </c>
      <c r="JZ45" s="28">
        <v>90200</v>
      </c>
      <c r="KA45" s="16"/>
      <c r="KB45" s="28"/>
      <c r="KC45" s="28"/>
      <c r="KD45" s="20">
        <f t="shared" si="12"/>
        <v>0</v>
      </c>
      <c r="KE45" s="20">
        <f t="shared" si="13"/>
        <v>0</v>
      </c>
      <c r="KF45" s="20">
        <f t="shared" si="14"/>
        <v>0</v>
      </c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0"/>
      <c r="LG45" s="10"/>
      <c r="LH45" s="10"/>
      <c r="LI45" s="10"/>
      <c r="LJ45" s="10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4"/>
      <c r="OS45" s="14"/>
      <c r="OT45" s="14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</row>
    <row r="46" spans="1:711" x14ac:dyDescent="0.25">
      <c r="A46" s="5" t="s">
        <v>54</v>
      </c>
      <c r="B46" s="20">
        <f t="shared" si="1"/>
        <v>4660200</v>
      </c>
      <c r="C46" s="20">
        <f t="shared" si="15"/>
        <v>4707464</v>
      </c>
      <c r="D46" s="20">
        <f t="shared" si="16"/>
        <v>4707464</v>
      </c>
      <c r="E46" s="30">
        <f t="shared" si="3"/>
        <v>4255300</v>
      </c>
      <c r="F46" s="30">
        <f t="shared" si="17"/>
        <v>4256739</v>
      </c>
      <c r="G46" s="30">
        <f t="shared" si="18"/>
        <v>4256739</v>
      </c>
      <c r="H46" s="28">
        <v>4255300</v>
      </c>
      <c r="I46" s="28">
        <v>4255300</v>
      </c>
      <c r="J46" s="28">
        <v>4255300</v>
      </c>
      <c r="K46" s="28">
        <v>0</v>
      </c>
      <c r="L46" s="28">
        <v>1439</v>
      </c>
      <c r="M46" s="28">
        <v>1439</v>
      </c>
      <c r="N46" s="20">
        <f t="shared" si="6"/>
        <v>0</v>
      </c>
      <c r="O46" s="20">
        <f t="shared" si="7"/>
        <v>0</v>
      </c>
      <c r="P46" s="20">
        <f t="shared" si="8"/>
        <v>0</v>
      </c>
      <c r="Q46" s="28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28"/>
      <c r="AL46" s="28"/>
      <c r="AM46" s="16"/>
      <c r="AN46" s="16"/>
      <c r="AO46" s="16"/>
      <c r="AP46" s="16"/>
      <c r="AQ46" s="16"/>
      <c r="AR46" s="16"/>
      <c r="AS46" s="19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28"/>
      <c r="BF46" s="28"/>
      <c r="BG46" s="28"/>
      <c r="BH46" s="16"/>
      <c r="BI46" s="16"/>
      <c r="BJ46" s="16"/>
      <c r="BK46" s="16"/>
      <c r="BL46" s="28"/>
      <c r="BM46" s="28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28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28"/>
      <c r="DC46" s="28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28"/>
      <c r="DT46" s="28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28"/>
      <c r="FB46" s="28"/>
      <c r="FC46" s="16"/>
      <c r="FD46" s="16"/>
      <c r="FE46" s="16"/>
      <c r="FF46" s="16"/>
      <c r="FG46" s="16"/>
      <c r="FH46" s="16"/>
      <c r="FI46" s="16"/>
      <c r="FJ46" s="28"/>
      <c r="FK46" s="16"/>
      <c r="FL46" s="16"/>
      <c r="FM46" s="28"/>
      <c r="FN46" s="28"/>
      <c r="FO46" s="16"/>
      <c r="FP46" s="28"/>
      <c r="FQ46" s="28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28"/>
      <c r="GC46" s="28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28"/>
      <c r="GR46" s="28"/>
      <c r="GS46" s="28"/>
      <c r="GT46" s="28"/>
      <c r="GU46" s="16"/>
      <c r="GV46" s="16"/>
      <c r="GW46" s="28"/>
      <c r="GX46" s="16"/>
      <c r="GY46" s="28"/>
      <c r="GZ46" s="28"/>
      <c r="HA46" s="16"/>
      <c r="HB46" s="16"/>
      <c r="HC46" s="28"/>
      <c r="HD46" s="28"/>
      <c r="HE46" s="28"/>
      <c r="HF46" s="28"/>
      <c r="HG46" s="16"/>
      <c r="HH46" s="16"/>
      <c r="HI46" s="16"/>
      <c r="HJ46" s="16"/>
      <c r="HK46" s="28"/>
      <c r="HL46" s="28"/>
      <c r="HM46" s="16"/>
      <c r="HN46" s="28"/>
      <c r="HO46" s="28"/>
      <c r="HP46" s="28"/>
      <c r="HQ46" s="16"/>
      <c r="HR46" s="28"/>
      <c r="HS46" s="16"/>
      <c r="HT46" s="28"/>
      <c r="HU46" s="28"/>
      <c r="HV46" s="28"/>
      <c r="HW46" s="28"/>
      <c r="HX46" s="28"/>
      <c r="HY46" s="28"/>
      <c r="HZ46" s="16"/>
      <c r="IA46" s="16"/>
      <c r="IB46" s="16"/>
      <c r="IC46" s="16"/>
      <c r="ID46" s="16"/>
      <c r="IE46" s="16"/>
      <c r="IF46" s="16"/>
      <c r="IG46" s="16"/>
      <c r="IH46" s="20">
        <f t="shared" si="9"/>
        <v>404900</v>
      </c>
      <c r="II46" s="20">
        <f t="shared" si="10"/>
        <v>450725</v>
      </c>
      <c r="IJ46" s="20">
        <f t="shared" si="11"/>
        <v>450725</v>
      </c>
      <c r="IK46" s="28"/>
      <c r="IL46" s="16"/>
      <c r="IM46" s="28"/>
      <c r="IN46" s="28"/>
      <c r="IO46" s="16"/>
      <c r="IP46" s="16"/>
      <c r="IQ46" s="16"/>
      <c r="IR46" s="16"/>
      <c r="IS46" s="28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28"/>
      <c r="JI46" s="28"/>
      <c r="JJ46" s="16"/>
      <c r="JK46" s="28"/>
      <c r="JL46" s="16"/>
      <c r="JM46" s="28"/>
      <c r="JN46" s="28"/>
      <c r="JO46" s="16"/>
      <c r="JP46" s="16"/>
      <c r="JQ46" s="16"/>
      <c r="JR46" s="16"/>
      <c r="JS46" s="28"/>
      <c r="JT46" s="28"/>
      <c r="JU46" s="16"/>
      <c r="JV46" s="28"/>
      <c r="JW46" s="28"/>
      <c r="JX46" s="16">
        <v>404900</v>
      </c>
      <c r="JY46" s="28">
        <v>450725</v>
      </c>
      <c r="JZ46" s="28">
        <v>450725</v>
      </c>
      <c r="KA46" s="16"/>
      <c r="KB46" s="28"/>
      <c r="KC46" s="28"/>
      <c r="KD46" s="20">
        <f t="shared" si="12"/>
        <v>0</v>
      </c>
      <c r="KE46" s="20">
        <f t="shared" si="13"/>
        <v>0</v>
      </c>
      <c r="KF46" s="20">
        <f t="shared" si="14"/>
        <v>0</v>
      </c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0"/>
      <c r="LG46" s="10"/>
      <c r="LH46" s="10"/>
      <c r="LI46" s="10"/>
      <c r="LJ46" s="10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4"/>
      <c r="OS46" s="14"/>
      <c r="OT46" s="14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</row>
    <row r="47" spans="1:711" x14ac:dyDescent="0.25">
      <c r="A47" s="5" t="s">
        <v>55</v>
      </c>
      <c r="B47" s="20">
        <f t="shared" si="1"/>
        <v>3172200</v>
      </c>
      <c r="C47" s="20">
        <f t="shared" si="15"/>
        <v>3653343</v>
      </c>
      <c r="D47" s="20">
        <f t="shared" si="16"/>
        <v>3653343</v>
      </c>
      <c r="E47" s="30">
        <f t="shared" si="3"/>
        <v>2891200</v>
      </c>
      <c r="F47" s="30">
        <f t="shared" si="17"/>
        <v>2991575</v>
      </c>
      <c r="G47" s="30">
        <f t="shared" si="18"/>
        <v>2991575</v>
      </c>
      <c r="H47" s="28">
        <v>2891200</v>
      </c>
      <c r="I47" s="28">
        <v>2891200</v>
      </c>
      <c r="J47" s="28">
        <v>2891200</v>
      </c>
      <c r="K47" s="28">
        <v>0</v>
      </c>
      <c r="L47" s="28">
        <v>100375</v>
      </c>
      <c r="M47" s="28">
        <v>100375</v>
      </c>
      <c r="N47" s="20">
        <f t="shared" si="6"/>
        <v>200000</v>
      </c>
      <c r="O47" s="20">
        <f t="shared" si="7"/>
        <v>571568</v>
      </c>
      <c r="P47" s="20">
        <f t="shared" si="8"/>
        <v>571568</v>
      </c>
      <c r="Q47" s="28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28"/>
      <c r="AL47" s="28"/>
      <c r="AM47" s="16"/>
      <c r="AN47" s="16"/>
      <c r="AO47" s="16"/>
      <c r="AP47" s="16"/>
      <c r="AQ47" s="16"/>
      <c r="AR47" s="16"/>
      <c r="AS47" s="19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28"/>
      <c r="BF47" s="28"/>
      <c r="BG47" s="28"/>
      <c r="BH47" s="16"/>
      <c r="BI47" s="16"/>
      <c r="BJ47" s="16"/>
      <c r="BK47" s="16"/>
      <c r="BL47" s="28"/>
      <c r="BM47" s="28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28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28"/>
      <c r="DC47" s="28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28"/>
      <c r="DT47" s="28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>
        <v>371568</v>
      </c>
      <c r="FA47" s="28">
        <v>371568</v>
      </c>
      <c r="FB47" s="28"/>
      <c r="FC47" s="16"/>
      <c r="FD47" s="16"/>
      <c r="FE47" s="16"/>
      <c r="FF47" s="16"/>
      <c r="FG47" s="16"/>
      <c r="FH47" s="16"/>
      <c r="FI47" s="16"/>
      <c r="FJ47" s="28"/>
      <c r="FK47" s="16"/>
      <c r="FL47" s="16"/>
      <c r="FM47" s="28"/>
      <c r="FN47" s="28"/>
      <c r="FO47" s="16"/>
      <c r="FP47" s="28"/>
      <c r="FQ47" s="28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28"/>
      <c r="GC47" s="28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28"/>
      <c r="GR47" s="28"/>
      <c r="GS47" s="28"/>
      <c r="GT47" s="28"/>
      <c r="GU47" s="16"/>
      <c r="GV47" s="16"/>
      <c r="GW47" s="28"/>
      <c r="GX47" s="16"/>
      <c r="GY47" s="28"/>
      <c r="GZ47" s="28"/>
      <c r="HA47" s="16"/>
      <c r="HB47" s="16"/>
      <c r="HC47" s="28"/>
      <c r="HD47" s="28"/>
      <c r="HE47" s="28"/>
      <c r="HF47" s="28"/>
      <c r="HG47" s="16"/>
      <c r="HH47" s="16"/>
      <c r="HI47" s="16"/>
      <c r="HJ47" s="16"/>
      <c r="HK47" s="28"/>
      <c r="HL47" s="28"/>
      <c r="HM47" s="16"/>
      <c r="HN47" s="28"/>
      <c r="HO47" s="28"/>
      <c r="HP47" s="28"/>
      <c r="HQ47" s="16"/>
      <c r="HR47" s="28"/>
      <c r="HS47" s="16"/>
      <c r="HT47" s="28"/>
      <c r="HU47" s="28"/>
      <c r="HV47" s="28">
        <v>200000</v>
      </c>
      <c r="HW47" s="34">
        <v>200000</v>
      </c>
      <c r="HX47" s="28">
        <v>200000</v>
      </c>
      <c r="HY47" s="28"/>
      <c r="HZ47" s="16"/>
      <c r="IA47" s="16"/>
      <c r="IB47" s="16"/>
      <c r="IC47" s="16"/>
      <c r="ID47" s="16"/>
      <c r="IE47" s="16"/>
      <c r="IF47" s="16"/>
      <c r="IG47" s="16"/>
      <c r="IH47" s="20">
        <f t="shared" si="9"/>
        <v>81000</v>
      </c>
      <c r="II47" s="20">
        <f t="shared" si="10"/>
        <v>90200</v>
      </c>
      <c r="IJ47" s="20">
        <f t="shared" si="11"/>
        <v>90200</v>
      </c>
      <c r="IK47" s="28"/>
      <c r="IL47" s="16"/>
      <c r="IM47" s="28"/>
      <c r="IN47" s="28"/>
      <c r="IO47" s="16"/>
      <c r="IP47" s="16"/>
      <c r="IQ47" s="16"/>
      <c r="IR47" s="16"/>
      <c r="IS47" s="28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28"/>
      <c r="JI47" s="28"/>
      <c r="JJ47" s="16"/>
      <c r="JK47" s="28"/>
      <c r="JL47" s="16"/>
      <c r="JM47" s="28"/>
      <c r="JN47" s="28"/>
      <c r="JO47" s="16"/>
      <c r="JP47" s="16"/>
      <c r="JQ47" s="16"/>
      <c r="JR47" s="16"/>
      <c r="JS47" s="28"/>
      <c r="JT47" s="28"/>
      <c r="JU47" s="16"/>
      <c r="JV47" s="28"/>
      <c r="JW47" s="28"/>
      <c r="JX47" s="16">
        <v>81000</v>
      </c>
      <c r="JY47" s="28">
        <v>90200</v>
      </c>
      <c r="JZ47" s="28">
        <v>90200</v>
      </c>
      <c r="KA47" s="16"/>
      <c r="KB47" s="28"/>
      <c r="KC47" s="28"/>
      <c r="KD47" s="20">
        <f t="shared" si="12"/>
        <v>0</v>
      </c>
      <c r="KE47" s="20">
        <f t="shared" si="13"/>
        <v>0</v>
      </c>
      <c r="KF47" s="20">
        <f t="shared" si="14"/>
        <v>0</v>
      </c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0"/>
      <c r="LG47" s="10"/>
      <c r="LH47" s="10"/>
      <c r="LI47" s="10"/>
      <c r="LJ47" s="10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4"/>
      <c r="OS47" s="14"/>
      <c r="OT47" s="14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</row>
    <row r="48" spans="1:711" x14ac:dyDescent="0.25">
      <c r="A48" s="5" t="s">
        <v>56</v>
      </c>
      <c r="B48" s="20">
        <f t="shared" si="1"/>
        <v>3911900</v>
      </c>
      <c r="C48" s="20">
        <f t="shared" si="15"/>
        <v>4035733</v>
      </c>
      <c r="D48" s="20">
        <f t="shared" si="16"/>
        <v>4035733</v>
      </c>
      <c r="E48" s="30">
        <f t="shared" si="3"/>
        <v>3709600</v>
      </c>
      <c r="F48" s="30">
        <f t="shared" si="17"/>
        <v>3810233</v>
      </c>
      <c r="G48" s="30">
        <f t="shared" si="18"/>
        <v>3810233</v>
      </c>
      <c r="H48" s="28">
        <v>3709600</v>
      </c>
      <c r="I48" s="28">
        <v>3709600</v>
      </c>
      <c r="J48" s="28">
        <v>3709600</v>
      </c>
      <c r="K48" s="28">
        <v>0</v>
      </c>
      <c r="L48" s="28">
        <v>100633</v>
      </c>
      <c r="M48" s="28">
        <v>100633</v>
      </c>
      <c r="N48" s="20">
        <f t="shared" si="6"/>
        <v>0</v>
      </c>
      <c r="O48" s="20">
        <f t="shared" si="7"/>
        <v>0</v>
      </c>
      <c r="P48" s="20">
        <f t="shared" si="8"/>
        <v>0</v>
      </c>
      <c r="Q48" s="28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8"/>
      <c r="AL48" s="28"/>
      <c r="AM48" s="16"/>
      <c r="AN48" s="16"/>
      <c r="AO48" s="16"/>
      <c r="AP48" s="16"/>
      <c r="AQ48" s="16"/>
      <c r="AR48" s="16"/>
      <c r="AS48" s="19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28"/>
      <c r="BF48" s="28"/>
      <c r="BG48" s="28"/>
      <c r="BH48" s="16"/>
      <c r="BI48" s="16"/>
      <c r="BJ48" s="16"/>
      <c r="BK48" s="16"/>
      <c r="BL48" s="28"/>
      <c r="BM48" s="28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28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28"/>
      <c r="DC48" s="28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28"/>
      <c r="DT48" s="28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28"/>
      <c r="FB48" s="28"/>
      <c r="FC48" s="16"/>
      <c r="FD48" s="16"/>
      <c r="FE48" s="16"/>
      <c r="FF48" s="16"/>
      <c r="FG48" s="16"/>
      <c r="FH48" s="16"/>
      <c r="FI48" s="16"/>
      <c r="FJ48" s="28"/>
      <c r="FK48" s="16"/>
      <c r="FL48" s="16"/>
      <c r="FM48" s="28"/>
      <c r="FN48" s="28"/>
      <c r="FO48" s="16"/>
      <c r="FP48" s="28"/>
      <c r="FQ48" s="28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28"/>
      <c r="GC48" s="28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28"/>
      <c r="GR48" s="28"/>
      <c r="GS48" s="28"/>
      <c r="GT48" s="28"/>
      <c r="GU48" s="16"/>
      <c r="GV48" s="16"/>
      <c r="GW48" s="28"/>
      <c r="GX48" s="16"/>
      <c r="GY48" s="28"/>
      <c r="GZ48" s="28"/>
      <c r="HA48" s="16"/>
      <c r="HB48" s="16"/>
      <c r="HC48" s="28"/>
      <c r="HD48" s="28"/>
      <c r="HE48" s="28"/>
      <c r="HF48" s="28"/>
      <c r="HG48" s="16"/>
      <c r="HH48" s="16"/>
      <c r="HI48" s="16"/>
      <c r="HJ48" s="16"/>
      <c r="HK48" s="28"/>
      <c r="HL48" s="28"/>
      <c r="HM48" s="16"/>
      <c r="HN48" s="28"/>
      <c r="HO48" s="28"/>
      <c r="HP48" s="28"/>
      <c r="HQ48" s="16"/>
      <c r="HR48" s="28"/>
      <c r="HS48" s="16"/>
      <c r="HT48" s="28"/>
      <c r="HU48" s="28"/>
      <c r="HV48" s="28"/>
      <c r="HW48" s="28"/>
      <c r="HX48" s="28"/>
      <c r="HY48" s="28"/>
      <c r="HZ48" s="16"/>
      <c r="IA48" s="16"/>
      <c r="IB48" s="16"/>
      <c r="IC48" s="16"/>
      <c r="ID48" s="16"/>
      <c r="IE48" s="16"/>
      <c r="IF48" s="16"/>
      <c r="IG48" s="16"/>
      <c r="IH48" s="20">
        <f t="shared" si="9"/>
        <v>202300</v>
      </c>
      <c r="II48" s="20">
        <f t="shared" si="10"/>
        <v>225500</v>
      </c>
      <c r="IJ48" s="20">
        <f t="shared" si="11"/>
        <v>225500</v>
      </c>
      <c r="IK48" s="28"/>
      <c r="IL48" s="16"/>
      <c r="IM48" s="28"/>
      <c r="IN48" s="28"/>
      <c r="IO48" s="16"/>
      <c r="IP48" s="16"/>
      <c r="IQ48" s="16"/>
      <c r="IR48" s="16"/>
      <c r="IS48" s="28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28"/>
      <c r="JI48" s="28"/>
      <c r="JJ48" s="16"/>
      <c r="JK48" s="28"/>
      <c r="JL48" s="16"/>
      <c r="JM48" s="28"/>
      <c r="JN48" s="28"/>
      <c r="JO48" s="16"/>
      <c r="JP48" s="16"/>
      <c r="JQ48" s="16"/>
      <c r="JR48" s="16"/>
      <c r="JS48" s="28"/>
      <c r="JT48" s="28"/>
      <c r="JU48" s="16"/>
      <c r="JV48" s="28"/>
      <c r="JW48" s="28"/>
      <c r="JX48" s="16">
        <v>202300</v>
      </c>
      <c r="JY48" s="28">
        <v>225500</v>
      </c>
      <c r="JZ48" s="28">
        <v>225500</v>
      </c>
      <c r="KA48" s="16"/>
      <c r="KB48" s="28"/>
      <c r="KC48" s="28"/>
      <c r="KD48" s="20">
        <f t="shared" si="12"/>
        <v>0</v>
      </c>
      <c r="KE48" s="20">
        <f t="shared" si="13"/>
        <v>0</v>
      </c>
      <c r="KF48" s="20">
        <f t="shared" si="14"/>
        <v>0</v>
      </c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0"/>
      <c r="LG48" s="10"/>
      <c r="LH48" s="10"/>
      <c r="LI48" s="10"/>
      <c r="LJ48" s="10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4"/>
      <c r="OS48" s="14"/>
      <c r="OT48" s="14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</row>
    <row r="49" spans="1:711" x14ac:dyDescent="0.25">
      <c r="A49" s="5" t="s">
        <v>57</v>
      </c>
      <c r="B49" s="20">
        <f t="shared" si="1"/>
        <v>4922500</v>
      </c>
      <c r="C49" s="20">
        <f t="shared" si="15"/>
        <v>4946961</v>
      </c>
      <c r="D49" s="20">
        <f t="shared" si="16"/>
        <v>4940674.8899999997</v>
      </c>
      <c r="E49" s="30">
        <f t="shared" si="3"/>
        <v>4441500</v>
      </c>
      <c r="F49" s="30">
        <f t="shared" si="17"/>
        <v>4456761</v>
      </c>
      <c r="G49" s="30">
        <f t="shared" si="18"/>
        <v>4456761</v>
      </c>
      <c r="H49" s="28">
        <v>4441500</v>
      </c>
      <c r="I49" s="28">
        <v>4441500</v>
      </c>
      <c r="J49" s="28">
        <v>4441500</v>
      </c>
      <c r="K49" s="28">
        <v>0</v>
      </c>
      <c r="L49" s="28">
        <v>15261</v>
      </c>
      <c r="M49" s="28">
        <v>15261</v>
      </c>
      <c r="N49" s="20">
        <f t="shared" si="6"/>
        <v>400000</v>
      </c>
      <c r="O49" s="20">
        <f t="shared" si="7"/>
        <v>400000</v>
      </c>
      <c r="P49" s="20">
        <f t="shared" si="8"/>
        <v>393713.89</v>
      </c>
      <c r="Q49" s="28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8"/>
      <c r="AL49" s="28"/>
      <c r="AM49" s="16"/>
      <c r="AN49" s="16"/>
      <c r="AO49" s="16"/>
      <c r="AP49" s="16"/>
      <c r="AQ49" s="16"/>
      <c r="AR49" s="16"/>
      <c r="AS49" s="19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28"/>
      <c r="BF49" s="28"/>
      <c r="BG49" s="28"/>
      <c r="BH49" s="16"/>
      <c r="BI49" s="16"/>
      <c r="BJ49" s="16"/>
      <c r="BK49" s="16"/>
      <c r="BL49" s="28"/>
      <c r="BM49" s="28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28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28"/>
      <c r="DC49" s="28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28"/>
      <c r="DT49" s="28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28"/>
      <c r="FB49" s="28"/>
      <c r="FC49" s="16"/>
      <c r="FD49" s="16"/>
      <c r="FE49" s="16"/>
      <c r="FF49" s="16"/>
      <c r="FG49" s="16"/>
      <c r="FH49" s="16"/>
      <c r="FI49" s="16"/>
      <c r="FJ49" s="28"/>
      <c r="FK49" s="16"/>
      <c r="FL49" s="16"/>
      <c r="FM49" s="28"/>
      <c r="FN49" s="28"/>
      <c r="FO49" s="16"/>
      <c r="FP49" s="28"/>
      <c r="FQ49" s="28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28"/>
      <c r="GC49" s="28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28"/>
      <c r="GR49" s="28"/>
      <c r="GS49" s="28"/>
      <c r="GT49" s="28"/>
      <c r="GU49" s="16"/>
      <c r="GV49" s="16"/>
      <c r="GW49" s="28"/>
      <c r="GX49" s="16"/>
      <c r="GY49" s="28"/>
      <c r="GZ49" s="28"/>
      <c r="HA49" s="16"/>
      <c r="HB49" s="16"/>
      <c r="HC49" s="28"/>
      <c r="HD49" s="28"/>
      <c r="HE49" s="28"/>
      <c r="HF49" s="28"/>
      <c r="HG49" s="16"/>
      <c r="HH49" s="16"/>
      <c r="HI49" s="16"/>
      <c r="HJ49" s="16"/>
      <c r="HK49" s="28"/>
      <c r="HL49" s="28"/>
      <c r="HM49" s="16"/>
      <c r="HN49" s="28"/>
      <c r="HO49" s="28"/>
      <c r="HP49" s="28">
        <v>100000</v>
      </c>
      <c r="HQ49" s="36">
        <v>100000</v>
      </c>
      <c r="HR49" s="28">
        <v>94999.24</v>
      </c>
      <c r="HS49" s="16"/>
      <c r="HT49" s="28"/>
      <c r="HU49" s="28"/>
      <c r="HV49" s="28">
        <v>300000</v>
      </c>
      <c r="HW49" s="34">
        <v>300000</v>
      </c>
      <c r="HX49" s="28">
        <v>298714.65000000002</v>
      </c>
      <c r="HY49" s="28"/>
      <c r="HZ49" s="16"/>
      <c r="IA49" s="16"/>
      <c r="IB49" s="16"/>
      <c r="IC49" s="16"/>
      <c r="ID49" s="16"/>
      <c r="IE49" s="16"/>
      <c r="IF49" s="16"/>
      <c r="IG49" s="16"/>
      <c r="IH49" s="20">
        <f t="shared" si="9"/>
        <v>81000</v>
      </c>
      <c r="II49" s="20">
        <f t="shared" si="10"/>
        <v>90200</v>
      </c>
      <c r="IJ49" s="20">
        <f t="shared" si="11"/>
        <v>90200</v>
      </c>
      <c r="IK49" s="28"/>
      <c r="IL49" s="16"/>
      <c r="IM49" s="28"/>
      <c r="IN49" s="28"/>
      <c r="IO49" s="16"/>
      <c r="IP49" s="16"/>
      <c r="IQ49" s="16"/>
      <c r="IR49" s="16"/>
      <c r="IS49" s="28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28"/>
      <c r="JI49" s="28"/>
      <c r="JJ49" s="16"/>
      <c r="JK49" s="28"/>
      <c r="JL49" s="16"/>
      <c r="JM49" s="28"/>
      <c r="JN49" s="28"/>
      <c r="JO49" s="16"/>
      <c r="JP49" s="16"/>
      <c r="JQ49" s="16"/>
      <c r="JR49" s="16"/>
      <c r="JS49" s="28"/>
      <c r="JT49" s="28"/>
      <c r="JU49" s="16"/>
      <c r="JV49" s="28"/>
      <c r="JW49" s="28"/>
      <c r="JX49" s="16">
        <v>81000</v>
      </c>
      <c r="JY49" s="28">
        <v>90200</v>
      </c>
      <c r="JZ49" s="28">
        <v>90200</v>
      </c>
      <c r="KA49" s="16"/>
      <c r="KB49" s="28"/>
      <c r="KC49" s="28"/>
      <c r="KD49" s="20">
        <f t="shared" si="12"/>
        <v>0</v>
      </c>
      <c r="KE49" s="20">
        <f t="shared" si="13"/>
        <v>0</v>
      </c>
      <c r="KF49" s="20">
        <f t="shared" si="14"/>
        <v>0</v>
      </c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0"/>
      <c r="LG49" s="10"/>
      <c r="LH49" s="10"/>
      <c r="LI49" s="10"/>
      <c r="LJ49" s="10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4"/>
      <c r="OS49" s="14"/>
      <c r="OT49" s="14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</row>
    <row r="50" spans="1:711" x14ac:dyDescent="0.25">
      <c r="A50" s="5" t="s">
        <v>58</v>
      </c>
      <c r="B50" s="20">
        <f t="shared" si="1"/>
        <v>2087900</v>
      </c>
      <c r="C50" s="20">
        <f t="shared" si="15"/>
        <v>2097100</v>
      </c>
      <c r="D50" s="20">
        <f t="shared" si="16"/>
        <v>2097100</v>
      </c>
      <c r="E50" s="30">
        <f t="shared" si="3"/>
        <v>2006900</v>
      </c>
      <c r="F50" s="30">
        <f t="shared" si="17"/>
        <v>2006900</v>
      </c>
      <c r="G50" s="30">
        <f t="shared" si="18"/>
        <v>2006900</v>
      </c>
      <c r="H50" s="28">
        <v>2006900</v>
      </c>
      <c r="I50" s="28">
        <v>2006900</v>
      </c>
      <c r="J50" s="28">
        <v>2006900</v>
      </c>
      <c r="K50" s="28">
        <v>0</v>
      </c>
      <c r="L50" s="28">
        <v>0</v>
      </c>
      <c r="M50" s="42">
        <v>0</v>
      </c>
      <c r="N50" s="20">
        <f t="shared" si="6"/>
        <v>0</v>
      </c>
      <c r="O50" s="20">
        <f t="shared" si="7"/>
        <v>0</v>
      </c>
      <c r="P50" s="20">
        <f t="shared" si="8"/>
        <v>0</v>
      </c>
      <c r="Q50" s="28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28"/>
      <c r="AL50" s="28"/>
      <c r="AM50" s="16"/>
      <c r="AN50" s="16"/>
      <c r="AO50" s="16"/>
      <c r="AP50" s="16"/>
      <c r="AQ50" s="16"/>
      <c r="AR50" s="16"/>
      <c r="AS50" s="19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28"/>
      <c r="BF50" s="28"/>
      <c r="BG50" s="28"/>
      <c r="BH50" s="16"/>
      <c r="BI50" s="16"/>
      <c r="BJ50" s="16"/>
      <c r="BK50" s="16"/>
      <c r="BL50" s="28"/>
      <c r="BM50" s="28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28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28"/>
      <c r="DC50" s="28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28"/>
      <c r="DT50" s="28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28"/>
      <c r="FB50" s="28"/>
      <c r="FC50" s="16"/>
      <c r="FD50" s="16"/>
      <c r="FE50" s="16"/>
      <c r="FF50" s="16"/>
      <c r="FG50" s="16"/>
      <c r="FH50" s="16"/>
      <c r="FI50" s="16"/>
      <c r="FJ50" s="28"/>
      <c r="FK50" s="16"/>
      <c r="FL50" s="16"/>
      <c r="FM50" s="28"/>
      <c r="FN50" s="28"/>
      <c r="FO50" s="16"/>
      <c r="FP50" s="28"/>
      <c r="FQ50" s="28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28"/>
      <c r="GC50" s="28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28"/>
      <c r="GR50" s="28"/>
      <c r="GS50" s="28"/>
      <c r="GT50" s="28"/>
      <c r="GU50" s="16"/>
      <c r="GV50" s="16"/>
      <c r="GW50" s="28"/>
      <c r="GX50" s="16"/>
      <c r="GY50" s="28"/>
      <c r="GZ50" s="28"/>
      <c r="HA50" s="16"/>
      <c r="HB50" s="16"/>
      <c r="HC50" s="28"/>
      <c r="HD50" s="28"/>
      <c r="HE50" s="28"/>
      <c r="HF50" s="28"/>
      <c r="HG50" s="16"/>
      <c r="HH50" s="16"/>
      <c r="HI50" s="16"/>
      <c r="HJ50" s="16"/>
      <c r="HK50" s="28"/>
      <c r="HL50" s="28"/>
      <c r="HM50" s="16"/>
      <c r="HN50" s="28"/>
      <c r="HO50" s="28"/>
      <c r="HP50" s="28"/>
      <c r="HQ50" s="16"/>
      <c r="HR50" s="28"/>
      <c r="HS50" s="16"/>
      <c r="HT50" s="28"/>
      <c r="HU50" s="28"/>
      <c r="HV50" s="28"/>
      <c r="HW50" s="28"/>
      <c r="HX50" s="28"/>
      <c r="HY50" s="28"/>
      <c r="HZ50" s="16"/>
      <c r="IA50" s="16"/>
      <c r="IB50" s="16"/>
      <c r="IC50" s="16"/>
      <c r="ID50" s="16"/>
      <c r="IE50" s="16"/>
      <c r="IF50" s="16"/>
      <c r="IG50" s="16"/>
      <c r="IH50" s="20">
        <f t="shared" si="9"/>
        <v>81000</v>
      </c>
      <c r="II50" s="20">
        <f t="shared" si="10"/>
        <v>90200</v>
      </c>
      <c r="IJ50" s="20">
        <f t="shared" si="11"/>
        <v>90200</v>
      </c>
      <c r="IK50" s="28"/>
      <c r="IL50" s="16"/>
      <c r="IM50" s="28"/>
      <c r="IN50" s="28"/>
      <c r="IO50" s="16"/>
      <c r="IP50" s="16"/>
      <c r="IQ50" s="16"/>
      <c r="IR50" s="16"/>
      <c r="IS50" s="28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28"/>
      <c r="JI50" s="28"/>
      <c r="JJ50" s="16"/>
      <c r="JK50" s="28"/>
      <c r="JL50" s="16"/>
      <c r="JM50" s="28"/>
      <c r="JN50" s="28"/>
      <c r="JO50" s="16"/>
      <c r="JP50" s="16"/>
      <c r="JQ50" s="16"/>
      <c r="JR50" s="16"/>
      <c r="JS50" s="28"/>
      <c r="JT50" s="28"/>
      <c r="JU50" s="16"/>
      <c r="JV50" s="28"/>
      <c r="JW50" s="28"/>
      <c r="JX50" s="16">
        <v>81000</v>
      </c>
      <c r="JY50" s="28">
        <v>90200</v>
      </c>
      <c r="JZ50" s="28">
        <v>90200</v>
      </c>
      <c r="KA50" s="16"/>
      <c r="KB50" s="28"/>
      <c r="KC50" s="28"/>
      <c r="KD50" s="20">
        <f t="shared" si="12"/>
        <v>0</v>
      </c>
      <c r="KE50" s="20">
        <f t="shared" si="13"/>
        <v>0</v>
      </c>
      <c r="KF50" s="20">
        <f t="shared" si="14"/>
        <v>0</v>
      </c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0"/>
      <c r="LG50" s="10"/>
      <c r="LH50" s="10"/>
      <c r="LI50" s="10"/>
      <c r="LJ50" s="10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4"/>
      <c r="OS50" s="14"/>
      <c r="OT50" s="14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</row>
    <row r="51" spans="1:711" x14ac:dyDescent="0.25">
      <c r="A51" s="4" t="s">
        <v>59</v>
      </c>
      <c r="B51" s="20">
        <f t="shared" si="1"/>
        <v>101006724.53</v>
      </c>
      <c r="C51" s="20">
        <f t="shared" si="15"/>
        <v>126293250.90000001</v>
      </c>
      <c r="D51" s="20">
        <f t="shared" si="16"/>
        <v>125534109.17</v>
      </c>
      <c r="E51" s="30">
        <f t="shared" si="3"/>
        <v>49371210</v>
      </c>
      <c r="F51" s="30">
        <f t="shared" si="17"/>
        <v>49371210</v>
      </c>
      <c r="G51" s="30">
        <f t="shared" si="18"/>
        <v>49371210</v>
      </c>
      <c r="H51" s="28">
        <v>45817200</v>
      </c>
      <c r="I51" s="28">
        <v>45817200</v>
      </c>
      <c r="J51" s="28">
        <v>45817200</v>
      </c>
      <c r="K51" s="28">
        <v>3554010</v>
      </c>
      <c r="L51" s="28">
        <v>3554010</v>
      </c>
      <c r="M51" s="28">
        <v>3554010</v>
      </c>
      <c r="N51" s="20">
        <f t="shared" si="6"/>
        <v>5589203.9100000001</v>
      </c>
      <c r="O51" s="20">
        <f t="shared" si="7"/>
        <v>30373231.32</v>
      </c>
      <c r="P51" s="20">
        <f t="shared" si="8"/>
        <v>29750867.969999999</v>
      </c>
      <c r="Q51" s="28"/>
      <c r="R51" s="16"/>
      <c r="S51" s="16"/>
      <c r="T51" s="16"/>
      <c r="U51" s="16"/>
      <c r="V51" s="16"/>
      <c r="W51" s="16"/>
      <c r="X51" s="16"/>
      <c r="Y51" s="16"/>
      <c r="Z51" s="16"/>
      <c r="AA51" s="16">
        <v>202235.64</v>
      </c>
      <c r="AB51" s="16">
        <v>202235.64</v>
      </c>
      <c r="AC51" s="16"/>
      <c r="AD51" s="16"/>
      <c r="AE51" s="16"/>
      <c r="AF51" s="16"/>
      <c r="AG51" s="16"/>
      <c r="AH51" s="16"/>
      <c r="AI51" s="16">
        <v>1117058.69</v>
      </c>
      <c r="AJ51" s="16">
        <v>1117058.69</v>
      </c>
      <c r="AK51" s="28">
        <v>929336.71</v>
      </c>
      <c r="AL51" s="28"/>
      <c r="AM51" s="16"/>
      <c r="AN51" s="16"/>
      <c r="AO51" s="16"/>
      <c r="AP51" s="16"/>
      <c r="AQ51" s="16"/>
      <c r="AR51" s="16"/>
      <c r="AS51" s="19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28"/>
      <c r="BF51" s="28"/>
      <c r="BG51" s="28">
        <v>126916</v>
      </c>
      <c r="BH51" s="16">
        <v>164613</v>
      </c>
      <c r="BI51" s="16">
        <v>164613</v>
      </c>
      <c r="BJ51" s="16"/>
      <c r="BK51" s="16"/>
      <c r="BL51" s="28"/>
      <c r="BM51" s="28"/>
      <c r="BN51" s="16"/>
      <c r="BO51" s="16"/>
      <c r="BP51" s="16"/>
      <c r="BQ51" s="16"/>
      <c r="BR51" s="16"/>
      <c r="BS51" s="16"/>
      <c r="BT51" s="16"/>
      <c r="BU51" s="16"/>
      <c r="BV51" s="16">
        <v>388256.22</v>
      </c>
      <c r="BW51" s="16">
        <v>150973.96</v>
      </c>
      <c r="BX51" s="16">
        <v>150973.96</v>
      </c>
      <c r="BY51" s="16"/>
      <c r="BZ51" s="16">
        <v>974099.73</v>
      </c>
      <c r="CA51" s="28">
        <v>828186.54</v>
      </c>
      <c r="CB51" s="16"/>
      <c r="CC51" s="16">
        <v>2259172.91</v>
      </c>
      <c r="CD51" s="16">
        <v>2241338.2999999998</v>
      </c>
      <c r="CE51" s="16"/>
      <c r="CF51" s="16"/>
      <c r="CG51" s="16"/>
      <c r="CH51" s="16">
        <v>203280</v>
      </c>
      <c r="CI51" s="16">
        <v>161700</v>
      </c>
      <c r="CJ51" s="16">
        <v>161700</v>
      </c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>
        <v>1177224</v>
      </c>
      <c r="CX51" s="16">
        <v>1177224</v>
      </c>
      <c r="CY51" s="16">
        <v>1177224</v>
      </c>
      <c r="CZ51" s="16"/>
      <c r="DA51" s="16">
        <v>4358357.28</v>
      </c>
      <c r="DB51" s="28">
        <v>4358357.28</v>
      </c>
      <c r="DC51" s="28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28"/>
      <c r="DT51" s="28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28"/>
      <c r="FB51" s="28"/>
      <c r="FC51" s="16"/>
      <c r="FD51" s="16"/>
      <c r="FE51" s="16"/>
      <c r="FF51" s="16"/>
      <c r="FG51" s="16"/>
      <c r="FH51" s="16"/>
      <c r="FI51" s="34">
        <f>15069261.9+500000</f>
        <v>15569261.9</v>
      </c>
      <c r="FJ51" s="28">
        <v>15298863.33</v>
      </c>
      <c r="FK51" s="16"/>
      <c r="FL51" s="34">
        <v>1322065.21</v>
      </c>
      <c r="FM51" s="28">
        <v>1322065.21</v>
      </c>
      <c r="FN51" s="28"/>
      <c r="FO51" s="16"/>
      <c r="FP51" s="28"/>
      <c r="FQ51" s="28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28"/>
      <c r="GC51" s="28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28"/>
      <c r="GR51" s="28"/>
      <c r="GS51" s="28"/>
      <c r="GT51" s="28"/>
      <c r="GU51" s="16"/>
      <c r="GV51" s="16"/>
      <c r="GW51" s="28"/>
      <c r="GX51" s="16"/>
      <c r="GY51" s="28"/>
      <c r="GZ51" s="28"/>
      <c r="HA51" s="16">
        <v>2426469</v>
      </c>
      <c r="HB51" s="36">
        <v>2426469</v>
      </c>
      <c r="HC51" s="28">
        <v>2426469</v>
      </c>
      <c r="HD51" s="28"/>
      <c r="HE51" s="28"/>
      <c r="HF51" s="28"/>
      <c r="HG51" s="16"/>
      <c r="HH51" s="16"/>
      <c r="HI51" s="16"/>
      <c r="HJ51" s="16"/>
      <c r="HK51" s="28"/>
      <c r="HL51" s="28"/>
      <c r="HM51" s="16">
        <v>150000</v>
      </c>
      <c r="HN51" s="34">
        <v>490000</v>
      </c>
      <c r="HO51" s="28">
        <v>489505</v>
      </c>
      <c r="HP51" s="28"/>
      <c r="HQ51" s="16"/>
      <c r="HR51" s="28"/>
      <c r="HS51" s="16"/>
      <c r="HT51" s="28"/>
      <c r="HU51" s="28"/>
      <c r="HV51" s="28"/>
      <c r="HW51" s="28"/>
      <c r="HX51" s="28"/>
      <c r="HY51" s="28"/>
      <c r="HZ51" s="16"/>
      <c r="IA51" s="16"/>
      <c r="IB51" s="16"/>
      <c r="IC51" s="16"/>
      <c r="ID51" s="16"/>
      <c r="IE51" s="16"/>
      <c r="IF51" s="16"/>
      <c r="IG51" s="16"/>
      <c r="IH51" s="20">
        <f t="shared" si="9"/>
        <v>46046310.620000005</v>
      </c>
      <c r="II51" s="20">
        <f t="shared" si="10"/>
        <v>45533249.580000006</v>
      </c>
      <c r="IJ51" s="20">
        <f t="shared" si="11"/>
        <v>45435448.13000001</v>
      </c>
      <c r="IK51" s="28">
        <v>9545375</v>
      </c>
      <c r="IL51" s="16">
        <v>9272650</v>
      </c>
      <c r="IM51" s="28">
        <v>9272650</v>
      </c>
      <c r="IN51" s="28"/>
      <c r="IO51" s="16"/>
      <c r="IP51" s="16"/>
      <c r="IQ51" s="16">
        <v>33468247.75</v>
      </c>
      <c r="IR51" s="16">
        <v>33340531.760000002</v>
      </c>
      <c r="IS51" s="28">
        <v>33340531.760000002</v>
      </c>
      <c r="IT51" s="16"/>
      <c r="IU51" s="16"/>
      <c r="IV51" s="16"/>
      <c r="IW51" s="16"/>
      <c r="IX51" s="16"/>
      <c r="IY51" s="16"/>
      <c r="IZ51" s="16">
        <v>99364</v>
      </c>
      <c r="JA51" s="16">
        <v>99364</v>
      </c>
      <c r="JB51" s="16">
        <v>99364</v>
      </c>
      <c r="JC51" s="16">
        <v>257789.7</v>
      </c>
      <c r="JD51" s="16">
        <v>158820.56</v>
      </c>
      <c r="JE51" s="16">
        <v>158820.56</v>
      </c>
      <c r="JF51" s="16">
        <v>2146914</v>
      </c>
      <c r="JG51" s="16">
        <v>2145632.86</v>
      </c>
      <c r="JH51" s="28">
        <v>2145632.86</v>
      </c>
      <c r="JI51" s="28">
        <v>25410</v>
      </c>
      <c r="JJ51" s="16"/>
      <c r="JK51" s="28"/>
      <c r="JL51" s="16">
        <v>4845</v>
      </c>
      <c r="JM51" s="28">
        <v>4845</v>
      </c>
      <c r="JN51" s="28">
        <v>4845</v>
      </c>
      <c r="JO51" s="16">
        <v>383010.95</v>
      </c>
      <c r="JP51" s="16">
        <v>383010.95</v>
      </c>
      <c r="JQ51" s="16">
        <v>383010.95</v>
      </c>
      <c r="JR51" s="16">
        <v>10060.219999999999</v>
      </c>
      <c r="JS51" s="28">
        <v>21799.65</v>
      </c>
      <c r="JT51" s="28">
        <v>0</v>
      </c>
      <c r="JU51" s="16">
        <v>105294</v>
      </c>
      <c r="JV51" s="28">
        <v>105294</v>
      </c>
      <c r="JW51" s="28">
        <v>30593</v>
      </c>
      <c r="JX51" s="16"/>
      <c r="JY51" s="28"/>
      <c r="JZ51" s="28"/>
      <c r="KA51" s="16"/>
      <c r="KB51" s="28">
        <v>1300.8</v>
      </c>
      <c r="KC51" s="28">
        <v>0</v>
      </c>
      <c r="KD51" s="20">
        <f t="shared" si="12"/>
        <v>0</v>
      </c>
      <c r="KE51" s="20">
        <f t="shared" si="13"/>
        <v>1015560</v>
      </c>
      <c r="KF51" s="20">
        <f t="shared" si="14"/>
        <v>976583.07</v>
      </c>
      <c r="KG51" s="28"/>
      <c r="KH51" s="28">
        <v>1015560</v>
      </c>
      <c r="KI51" s="28">
        <v>976583.07</v>
      </c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0"/>
      <c r="LG51" s="10"/>
      <c r="LH51" s="10"/>
      <c r="LI51" s="10"/>
      <c r="LJ51" s="10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4"/>
      <c r="OS51" s="14"/>
      <c r="OT51" s="14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</row>
    <row r="52" spans="1:711" x14ac:dyDescent="0.25">
      <c r="A52" s="5" t="s">
        <v>60</v>
      </c>
      <c r="B52" s="20">
        <f t="shared" si="1"/>
        <v>11250681</v>
      </c>
      <c r="C52" s="20">
        <f t="shared" si="15"/>
        <v>16978026.259999998</v>
      </c>
      <c r="D52" s="20">
        <f t="shared" si="16"/>
        <v>13283990.949999999</v>
      </c>
      <c r="E52" s="30">
        <f t="shared" si="3"/>
        <v>6502270</v>
      </c>
      <c r="F52" s="30">
        <f t="shared" si="17"/>
        <v>6645362</v>
      </c>
      <c r="G52" s="30">
        <f t="shared" si="18"/>
        <v>6645362</v>
      </c>
      <c r="H52" s="28">
        <v>5891900</v>
      </c>
      <c r="I52" s="28">
        <v>5891900</v>
      </c>
      <c r="J52" s="28">
        <v>5891900</v>
      </c>
      <c r="K52" s="28">
        <v>610370</v>
      </c>
      <c r="L52" s="28">
        <v>753462</v>
      </c>
      <c r="M52" s="28">
        <v>753462</v>
      </c>
      <c r="N52" s="20">
        <f t="shared" si="6"/>
        <v>4546111</v>
      </c>
      <c r="O52" s="20">
        <f t="shared" si="7"/>
        <v>10107164.26</v>
      </c>
      <c r="P52" s="20">
        <f t="shared" si="8"/>
        <v>6413128.9500000002</v>
      </c>
      <c r="Q52" s="28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8"/>
      <c r="AL52" s="28"/>
      <c r="AM52" s="16"/>
      <c r="AN52" s="16"/>
      <c r="AO52" s="16"/>
      <c r="AP52" s="16"/>
      <c r="AQ52" s="16"/>
      <c r="AR52" s="16"/>
      <c r="AS52" s="19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28"/>
      <c r="BF52" s="28"/>
      <c r="BG52" s="28"/>
      <c r="BH52" s="16"/>
      <c r="BI52" s="16"/>
      <c r="BJ52" s="16"/>
      <c r="BK52" s="16"/>
      <c r="BL52" s="28"/>
      <c r="BM52" s="28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28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>
        <v>1359938.97</v>
      </c>
      <c r="DB52" s="28">
        <v>1359938.97</v>
      </c>
      <c r="DC52" s="28"/>
      <c r="DD52" s="16"/>
      <c r="DE52" s="16"/>
      <c r="DF52" s="16"/>
      <c r="DG52" s="16"/>
      <c r="DH52" s="16"/>
      <c r="DI52" s="16"/>
      <c r="DJ52" s="41">
        <v>3693888.17</v>
      </c>
      <c r="DK52" s="16">
        <v>0</v>
      </c>
      <c r="DL52" s="16"/>
      <c r="DM52" s="16"/>
      <c r="DN52" s="16"/>
      <c r="DO52" s="16"/>
      <c r="DP52" s="16"/>
      <c r="DQ52" s="16"/>
      <c r="DR52" s="16"/>
      <c r="DS52" s="28"/>
      <c r="DT52" s="28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28">
        <v>507226.12</v>
      </c>
      <c r="FA52" s="28">
        <v>507226.12</v>
      </c>
      <c r="FB52" s="28"/>
      <c r="FC52" s="16"/>
      <c r="FD52" s="16"/>
      <c r="FE52" s="16"/>
      <c r="FF52" s="16"/>
      <c r="FG52" s="16"/>
      <c r="FH52" s="16"/>
      <c r="FI52" s="16"/>
      <c r="FJ52" s="28"/>
      <c r="FK52" s="16"/>
      <c r="FL52" s="16"/>
      <c r="FM52" s="28"/>
      <c r="FN52" s="28"/>
      <c r="FO52" s="16"/>
      <c r="FP52" s="28"/>
      <c r="FQ52" s="28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28"/>
      <c r="GC52" s="28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28"/>
      <c r="GR52" s="28"/>
      <c r="GS52" s="28"/>
      <c r="GT52" s="28"/>
      <c r="GU52" s="16"/>
      <c r="GV52" s="16"/>
      <c r="GW52" s="28"/>
      <c r="GX52" s="16"/>
      <c r="GY52" s="28"/>
      <c r="GZ52" s="28"/>
      <c r="HA52" s="16">
        <v>3796111</v>
      </c>
      <c r="HB52" s="36">
        <v>3796111</v>
      </c>
      <c r="HC52" s="28">
        <v>3796111</v>
      </c>
      <c r="HD52" s="28"/>
      <c r="HE52" s="28"/>
      <c r="HF52" s="28"/>
      <c r="HG52" s="16"/>
      <c r="HH52" s="16"/>
      <c r="HI52" s="16"/>
      <c r="HJ52" s="16"/>
      <c r="HK52" s="28"/>
      <c r="HL52" s="28"/>
      <c r="HM52" s="16"/>
      <c r="HN52" s="28"/>
      <c r="HO52" s="28"/>
      <c r="HP52" s="28"/>
      <c r="HQ52" s="16"/>
      <c r="HR52" s="28"/>
      <c r="HS52" s="16"/>
      <c r="HT52" s="28"/>
      <c r="HU52" s="28"/>
      <c r="HV52" s="28">
        <v>750000</v>
      </c>
      <c r="HW52" s="34">
        <v>750000</v>
      </c>
      <c r="HX52" s="28">
        <v>749852.86</v>
      </c>
      <c r="HY52" s="28"/>
      <c r="HZ52" s="16"/>
      <c r="IA52" s="16"/>
      <c r="IB52" s="16"/>
      <c r="IC52" s="16"/>
      <c r="ID52" s="16"/>
      <c r="IE52" s="16"/>
      <c r="IF52" s="16"/>
      <c r="IG52" s="16"/>
      <c r="IH52" s="20">
        <f t="shared" si="9"/>
        <v>202300</v>
      </c>
      <c r="II52" s="20">
        <f t="shared" si="10"/>
        <v>225500</v>
      </c>
      <c r="IJ52" s="20">
        <f t="shared" si="11"/>
        <v>225500</v>
      </c>
      <c r="IK52" s="28"/>
      <c r="IL52" s="16"/>
      <c r="IM52" s="28"/>
      <c r="IN52" s="28"/>
      <c r="IO52" s="16"/>
      <c r="IP52" s="16"/>
      <c r="IQ52" s="16"/>
      <c r="IR52" s="16"/>
      <c r="IS52" s="28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28"/>
      <c r="JI52" s="28"/>
      <c r="JJ52" s="16"/>
      <c r="JK52" s="28"/>
      <c r="JL52" s="16"/>
      <c r="JM52" s="28"/>
      <c r="JN52" s="28"/>
      <c r="JO52" s="16"/>
      <c r="JP52" s="16"/>
      <c r="JQ52" s="16"/>
      <c r="JR52" s="16"/>
      <c r="JS52" s="28"/>
      <c r="JT52" s="28"/>
      <c r="JU52" s="16"/>
      <c r="JV52" s="28"/>
      <c r="JW52" s="28"/>
      <c r="JX52" s="16">
        <v>202300</v>
      </c>
      <c r="JY52" s="28">
        <v>225500</v>
      </c>
      <c r="JZ52" s="28">
        <v>225500</v>
      </c>
      <c r="KA52" s="16"/>
      <c r="KB52" s="28"/>
      <c r="KC52" s="28"/>
      <c r="KD52" s="20">
        <f t="shared" si="12"/>
        <v>0</v>
      </c>
      <c r="KE52" s="20">
        <f t="shared" si="13"/>
        <v>0</v>
      </c>
      <c r="KF52" s="20">
        <f t="shared" si="14"/>
        <v>0</v>
      </c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0"/>
      <c r="LG52" s="10"/>
      <c r="LH52" s="10"/>
      <c r="LI52" s="10"/>
      <c r="LJ52" s="10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4"/>
      <c r="OS52" s="14"/>
      <c r="OT52" s="14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</row>
    <row r="53" spans="1:711" x14ac:dyDescent="0.25">
      <c r="A53" s="5" t="s">
        <v>61</v>
      </c>
      <c r="B53" s="20">
        <f t="shared" si="1"/>
        <v>9545070</v>
      </c>
      <c r="C53" s="20">
        <f t="shared" si="15"/>
        <v>9982820.3599999994</v>
      </c>
      <c r="D53" s="20">
        <f t="shared" si="16"/>
        <v>9958804.2100000009</v>
      </c>
      <c r="E53" s="30">
        <f t="shared" si="3"/>
        <v>7403540</v>
      </c>
      <c r="F53" s="30">
        <f t="shared" si="17"/>
        <v>7403540</v>
      </c>
      <c r="G53" s="30">
        <f t="shared" si="18"/>
        <v>7403540</v>
      </c>
      <c r="H53" s="28">
        <v>6853200</v>
      </c>
      <c r="I53" s="28">
        <v>6853200</v>
      </c>
      <c r="J53" s="28">
        <v>6853200</v>
      </c>
      <c r="K53" s="28">
        <v>550340</v>
      </c>
      <c r="L53" s="28">
        <v>550340</v>
      </c>
      <c r="M53" s="28">
        <v>550340</v>
      </c>
      <c r="N53" s="20">
        <f t="shared" si="6"/>
        <v>1939230</v>
      </c>
      <c r="O53" s="20">
        <f t="shared" si="7"/>
        <v>2353780.36</v>
      </c>
      <c r="P53" s="20">
        <f t="shared" si="8"/>
        <v>2329764.21</v>
      </c>
      <c r="Q53" s="28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8"/>
      <c r="AL53" s="28"/>
      <c r="AM53" s="16"/>
      <c r="AN53" s="16"/>
      <c r="AO53" s="16"/>
      <c r="AP53" s="16"/>
      <c r="AQ53" s="16"/>
      <c r="AR53" s="16"/>
      <c r="AS53" s="19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28"/>
      <c r="BF53" s="28"/>
      <c r="BG53" s="28"/>
      <c r="BH53" s="16"/>
      <c r="BI53" s="16"/>
      <c r="BJ53" s="16"/>
      <c r="BK53" s="16"/>
      <c r="BL53" s="28"/>
      <c r="BM53" s="28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28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28"/>
      <c r="DC53" s="28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28">
        <f>138183.45+138183.45+138183.46</f>
        <v>414550.36</v>
      </c>
      <c r="DT53" s="28">
        <v>414534.21</v>
      </c>
      <c r="DU53" s="28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28"/>
      <c r="FB53" s="28"/>
      <c r="FC53" s="16"/>
      <c r="FD53" s="16"/>
      <c r="FE53" s="16"/>
      <c r="FF53" s="16"/>
      <c r="FG53" s="16"/>
      <c r="FH53" s="16"/>
      <c r="FI53" s="16"/>
      <c r="FJ53" s="28"/>
      <c r="FK53" s="16"/>
      <c r="FL53" s="16"/>
      <c r="FM53" s="28"/>
      <c r="FN53" s="28"/>
      <c r="FO53" s="16"/>
      <c r="FP53" s="28"/>
      <c r="FQ53" s="28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28"/>
      <c r="GC53" s="28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28"/>
      <c r="GR53" s="28"/>
      <c r="GS53" s="28"/>
      <c r="GT53" s="28"/>
      <c r="GU53" s="16"/>
      <c r="GV53" s="16"/>
      <c r="GW53" s="28"/>
      <c r="GX53" s="16"/>
      <c r="GY53" s="28"/>
      <c r="GZ53" s="28"/>
      <c r="HA53" s="16">
        <v>1639230</v>
      </c>
      <c r="HB53" s="36">
        <v>1639230</v>
      </c>
      <c r="HC53" s="28">
        <v>1639230</v>
      </c>
      <c r="HD53" s="28"/>
      <c r="HE53" s="28"/>
      <c r="HF53" s="28"/>
      <c r="HG53" s="16"/>
      <c r="HH53" s="16"/>
      <c r="HI53" s="16"/>
      <c r="HJ53" s="16"/>
      <c r="HK53" s="28"/>
      <c r="HL53" s="28"/>
      <c r="HM53" s="16"/>
      <c r="HN53" s="28"/>
      <c r="HO53" s="28"/>
      <c r="HP53" s="28">
        <v>300000</v>
      </c>
      <c r="HQ53" s="36">
        <v>300000</v>
      </c>
      <c r="HR53" s="28">
        <v>276000</v>
      </c>
      <c r="HS53" s="16"/>
      <c r="HT53" s="28"/>
      <c r="HU53" s="28"/>
      <c r="HV53" s="28"/>
      <c r="HW53" s="28"/>
      <c r="HX53" s="28"/>
      <c r="HY53" s="28"/>
      <c r="HZ53" s="16"/>
      <c r="IA53" s="16"/>
      <c r="IB53" s="16"/>
      <c r="IC53" s="16"/>
      <c r="ID53" s="16"/>
      <c r="IE53" s="16"/>
      <c r="IF53" s="16"/>
      <c r="IG53" s="16"/>
      <c r="IH53" s="20">
        <f t="shared" si="9"/>
        <v>202300</v>
      </c>
      <c r="II53" s="20">
        <f t="shared" si="10"/>
        <v>225500</v>
      </c>
      <c r="IJ53" s="20">
        <f t="shared" si="11"/>
        <v>225500</v>
      </c>
      <c r="IK53" s="28"/>
      <c r="IL53" s="16"/>
      <c r="IM53" s="28"/>
      <c r="IN53" s="28"/>
      <c r="IO53" s="16"/>
      <c r="IP53" s="16"/>
      <c r="IQ53" s="16"/>
      <c r="IR53" s="16"/>
      <c r="IS53" s="28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28"/>
      <c r="JI53" s="28"/>
      <c r="JJ53" s="16"/>
      <c r="JK53" s="28"/>
      <c r="JL53" s="16"/>
      <c r="JM53" s="28"/>
      <c r="JN53" s="28"/>
      <c r="JO53" s="16"/>
      <c r="JP53" s="16"/>
      <c r="JQ53" s="16"/>
      <c r="JR53" s="16"/>
      <c r="JS53" s="28"/>
      <c r="JT53" s="28"/>
      <c r="JU53" s="16"/>
      <c r="JV53" s="28"/>
      <c r="JW53" s="28"/>
      <c r="JX53" s="16">
        <v>202300</v>
      </c>
      <c r="JY53" s="28">
        <v>225500</v>
      </c>
      <c r="JZ53" s="28">
        <v>225500</v>
      </c>
      <c r="KA53" s="16"/>
      <c r="KB53" s="28"/>
      <c r="KC53" s="28"/>
      <c r="KD53" s="20">
        <f t="shared" si="12"/>
        <v>0</v>
      </c>
      <c r="KE53" s="20">
        <f t="shared" si="13"/>
        <v>0</v>
      </c>
      <c r="KF53" s="20">
        <f t="shared" si="14"/>
        <v>0</v>
      </c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0"/>
      <c r="LG53" s="10"/>
      <c r="LH53" s="10"/>
      <c r="LI53" s="10"/>
      <c r="LJ53" s="10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4"/>
      <c r="OS53" s="14"/>
      <c r="OT53" s="14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</row>
    <row r="54" spans="1:711" x14ac:dyDescent="0.25">
      <c r="A54" s="5" t="s">
        <v>62</v>
      </c>
      <c r="B54" s="20">
        <f t="shared" si="1"/>
        <v>4540670</v>
      </c>
      <c r="C54" s="20">
        <f t="shared" si="15"/>
        <v>5021485.5</v>
      </c>
      <c r="D54" s="20">
        <f t="shared" si="16"/>
        <v>5021460.1399999997</v>
      </c>
      <c r="E54" s="30">
        <f t="shared" si="3"/>
        <v>4010130</v>
      </c>
      <c r="F54" s="30">
        <f t="shared" si="17"/>
        <v>4018589</v>
      </c>
      <c r="G54" s="30">
        <f t="shared" si="18"/>
        <v>4018589</v>
      </c>
      <c r="H54" s="28">
        <v>3808600</v>
      </c>
      <c r="I54" s="28">
        <v>3808600</v>
      </c>
      <c r="J54" s="28">
        <v>3808600</v>
      </c>
      <c r="K54" s="28">
        <v>201530</v>
      </c>
      <c r="L54" s="28">
        <v>209989</v>
      </c>
      <c r="M54" s="28">
        <v>209989</v>
      </c>
      <c r="N54" s="20">
        <f t="shared" si="6"/>
        <v>449540</v>
      </c>
      <c r="O54" s="20">
        <f t="shared" si="7"/>
        <v>912696.5</v>
      </c>
      <c r="P54" s="20">
        <f t="shared" si="8"/>
        <v>912671.14</v>
      </c>
      <c r="Q54" s="28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8"/>
      <c r="AL54" s="28"/>
      <c r="AM54" s="16"/>
      <c r="AN54" s="16"/>
      <c r="AO54" s="16"/>
      <c r="AP54" s="16"/>
      <c r="AQ54" s="16"/>
      <c r="AR54" s="16"/>
      <c r="AS54" s="19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28"/>
      <c r="BF54" s="28"/>
      <c r="BG54" s="28"/>
      <c r="BH54" s="16"/>
      <c r="BI54" s="16"/>
      <c r="BJ54" s="16"/>
      <c r="BK54" s="16"/>
      <c r="BL54" s="28"/>
      <c r="BM54" s="28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28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28"/>
      <c r="DC54" s="28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28">
        <f>175000+140000+76441.5+71715</f>
        <v>463156.5</v>
      </c>
      <c r="DT54" s="28">
        <v>463131.14</v>
      </c>
      <c r="DU54" s="28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28"/>
      <c r="FB54" s="28"/>
      <c r="FC54" s="16"/>
      <c r="FD54" s="16"/>
      <c r="FE54" s="16"/>
      <c r="FF54" s="16"/>
      <c r="FG54" s="16"/>
      <c r="FH54" s="16"/>
      <c r="FI54" s="16"/>
      <c r="FJ54" s="28"/>
      <c r="FK54" s="16"/>
      <c r="FL54" s="16"/>
      <c r="FM54" s="28"/>
      <c r="FN54" s="28"/>
      <c r="FO54" s="16"/>
      <c r="FP54" s="28"/>
      <c r="FQ54" s="28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28"/>
      <c r="GC54" s="28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28"/>
      <c r="GR54" s="28"/>
      <c r="GS54" s="28"/>
      <c r="GT54" s="28"/>
      <c r="GU54" s="16"/>
      <c r="GV54" s="16"/>
      <c r="GW54" s="28"/>
      <c r="GX54" s="16"/>
      <c r="GY54" s="28"/>
      <c r="GZ54" s="28"/>
      <c r="HA54" s="16">
        <v>449540</v>
      </c>
      <c r="HB54" s="36">
        <v>449540</v>
      </c>
      <c r="HC54" s="28">
        <v>449540</v>
      </c>
      <c r="HD54" s="28"/>
      <c r="HE54" s="28"/>
      <c r="HF54" s="28"/>
      <c r="HG54" s="16"/>
      <c r="HH54" s="16"/>
      <c r="HI54" s="16"/>
      <c r="HJ54" s="16"/>
      <c r="HK54" s="28"/>
      <c r="HL54" s="28"/>
      <c r="HM54" s="16"/>
      <c r="HN54" s="28"/>
      <c r="HO54" s="28"/>
      <c r="HP54" s="28"/>
      <c r="HQ54" s="16"/>
      <c r="HR54" s="28"/>
      <c r="HS54" s="16"/>
      <c r="HT54" s="28"/>
      <c r="HU54" s="28"/>
      <c r="HV54" s="28"/>
      <c r="HW54" s="28"/>
      <c r="HX54" s="28"/>
      <c r="HY54" s="28"/>
      <c r="HZ54" s="16"/>
      <c r="IA54" s="16"/>
      <c r="IB54" s="16"/>
      <c r="IC54" s="16"/>
      <c r="ID54" s="16"/>
      <c r="IE54" s="16"/>
      <c r="IF54" s="16"/>
      <c r="IG54" s="16"/>
      <c r="IH54" s="20">
        <f t="shared" si="9"/>
        <v>81000</v>
      </c>
      <c r="II54" s="20">
        <f t="shared" si="10"/>
        <v>90200</v>
      </c>
      <c r="IJ54" s="20">
        <f t="shared" si="11"/>
        <v>90200</v>
      </c>
      <c r="IK54" s="28"/>
      <c r="IL54" s="16"/>
      <c r="IM54" s="28"/>
      <c r="IN54" s="28"/>
      <c r="IO54" s="16"/>
      <c r="IP54" s="16"/>
      <c r="IQ54" s="16"/>
      <c r="IR54" s="16"/>
      <c r="IS54" s="28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28"/>
      <c r="JI54" s="28"/>
      <c r="JJ54" s="16"/>
      <c r="JK54" s="28"/>
      <c r="JL54" s="16"/>
      <c r="JM54" s="28"/>
      <c r="JN54" s="28"/>
      <c r="JO54" s="16"/>
      <c r="JP54" s="16"/>
      <c r="JQ54" s="16"/>
      <c r="JR54" s="16"/>
      <c r="JS54" s="28"/>
      <c r="JT54" s="28"/>
      <c r="JU54" s="16"/>
      <c r="JV54" s="28"/>
      <c r="JW54" s="28"/>
      <c r="JX54" s="16">
        <v>81000</v>
      </c>
      <c r="JY54" s="28">
        <v>90200</v>
      </c>
      <c r="JZ54" s="28">
        <v>90200</v>
      </c>
      <c r="KA54" s="16"/>
      <c r="KB54" s="28"/>
      <c r="KC54" s="28"/>
      <c r="KD54" s="20">
        <f t="shared" si="12"/>
        <v>0</v>
      </c>
      <c r="KE54" s="20">
        <f t="shared" si="13"/>
        <v>0</v>
      </c>
      <c r="KF54" s="20">
        <f t="shared" si="14"/>
        <v>0</v>
      </c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0"/>
      <c r="LG54" s="10"/>
      <c r="LH54" s="10"/>
      <c r="LI54" s="10"/>
      <c r="LJ54" s="10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4"/>
      <c r="OS54" s="14"/>
      <c r="OT54" s="14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</row>
    <row r="55" spans="1:711" x14ac:dyDescent="0.25">
      <c r="A55" s="5" t="s">
        <v>63</v>
      </c>
      <c r="B55" s="20">
        <f t="shared" si="1"/>
        <v>12469953.42</v>
      </c>
      <c r="C55" s="20">
        <f t="shared" si="15"/>
        <v>12787589.52</v>
      </c>
      <c r="D55" s="20">
        <f t="shared" si="16"/>
        <v>12787589.52</v>
      </c>
      <c r="E55" s="30">
        <f t="shared" si="3"/>
        <v>3378530</v>
      </c>
      <c r="F55" s="30">
        <f t="shared" si="17"/>
        <v>3383794</v>
      </c>
      <c r="G55" s="30">
        <f t="shared" si="18"/>
        <v>3383794</v>
      </c>
      <c r="H55" s="28">
        <v>3183200</v>
      </c>
      <c r="I55" s="28">
        <v>3183200</v>
      </c>
      <c r="J55" s="28">
        <v>3183200</v>
      </c>
      <c r="K55" s="28">
        <v>195330</v>
      </c>
      <c r="L55" s="28">
        <v>200594</v>
      </c>
      <c r="M55" s="28">
        <v>200594</v>
      </c>
      <c r="N55" s="20">
        <f t="shared" si="6"/>
        <v>9010423.4199999999</v>
      </c>
      <c r="O55" s="20">
        <f t="shared" si="7"/>
        <v>9313595.5199999996</v>
      </c>
      <c r="P55" s="20">
        <f t="shared" si="8"/>
        <v>9313595.5199999996</v>
      </c>
      <c r="Q55" s="28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28"/>
      <c r="AL55" s="28"/>
      <c r="AM55" s="16"/>
      <c r="AN55" s="16"/>
      <c r="AO55" s="16"/>
      <c r="AP55" s="16"/>
      <c r="AQ55" s="16"/>
      <c r="AR55" s="16"/>
      <c r="A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28"/>
      <c r="BF55" s="28"/>
      <c r="BG55" s="28"/>
      <c r="BH55" s="16"/>
      <c r="BI55" s="16"/>
      <c r="BJ55" s="16"/>
      <c r="BK55" s="16"/>
      <c r="BL55" s="28"/>
      <c r="BM55" s="28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28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28"/>
      <c r="DC55" s="28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28">
        <f>150000.2+153171.9</f>
        <v>303172.09999999998</v>
      </c>
      <c r="DT55" s="28">
        <v>303172.09999999998</v>
      </c>
      <c r="DU55" s="28"/>
      <c r="DV55" s="16"/>
      <c r="DW55" s="16"/>
      <c r="DX55" s="16"/>
      <c r="DY55" s="16"/>
      <c r="DZ55" s="16"/>
      <c r="EA55" s="16">
        <v>8740722.4199999999</v>
      </c>
      <c r="EB55" s="16">
        <v>8740722.4199999999</v>
      </c>
      <c r="EC55" s="16">
        <v>8740722.4199999999</v>
      </c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28"/>
      <c r="FB55" s="28"/>
      <c r="FC55" s="16"/>
      <c r="FD55" s="16"/>
      <c r="FE55" s="16"/>
      <c r="FF55" s="16"/>
      <c r="FG55" s="16"/>
      <c r="FH55" s="16"/>
      <c r="FI55" s="16"/>
      <c r="FJ55" s="28"/>
      <c r="FK55" s="16"/>
      <c r="FL55" s="16"/>
      <c r="FM55" s="28"/>
      <c r="FN55" s="28"/>
      <c r="FO55" s="16"/>
      <c r="FP55" s="28"/>
      <c r="FQ55" s="28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28"/>
      <c r="GC55" s="28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28"/>
      <c r="GR55" s="28"/>
      <c r="GS55" s="28"/>
      <c r="GT55" s="28"/>
      <c r="GU55" s="16"/>
      <c r="GV55" s="16"/>
      <c r="GW55" s="28"/>
      <c r="GX55" s="16"/>
      <c r="GY55" s="28"/>
      <c r="GZ55" s="28"/>
      <c r="HA55" s="16">
        <v>269701</v>
      </c>
      <c r="HB55" s="36">
        <v>269701</v>
      </c>
      <c r="HC55" s="28">
        <v>269701</v>
      </c>
      <c r="HD55" s="28"/>
      <c r="HE55" s="28"/>
      <c r="HF55" s="28"/>
      <c r="HG55" s="16"/>
      <c r="HH55" s="16"/>
      <c r="HI55" s="16"/>
      <c r="HJ55" s="16"/>
      <c r="HK55" s="28"/>
      <c r="HL55" s="28"/>
      <c r="HM55" s="16"/>
      <c r="HN55" s="28"/>
      <c r="HO55" s="28"/>
      <c r="HP55" s="28"/>
      <c r="HQ55" s="16"/>
      <c r="HR55" s="28"/>
      <c r="HS55" s="16"/>
      <c r="HT55" s="28"/>
      <c r="HU55" s="28"/>
      <c r="HV55" s="28"/>
      <c r="HW55" s="28"/>
      <c r="HX55" s="28"/>
      <c r="HY55" s="28"/>
      <c r="HZ55" s="16"/>
      <c r="IA55" s="16"/>
      <c r="IB55" s="16"/>
      <c r="IC55" s="16"/>
      <c r="ID55" s="16"/>
      <c r="IE55" s="16"/>
      <c r="IF55" s="16"/>
      <c r="IG55" s="16"/>
      <c r="IH55" s="20">
        <f t="shared" si="9"/>
        <v>81000</v>
      </c>
      <c r="II55" s="20">
        <f t="shared" si="10"/>
        <v>90200</v>
      </c>
      <c r="IJ55" s="20">
        <f t="shared" si="11"/>
        <v>90200</v>
      </c>
      <c r="IK55" s="28"/>
      <c r="IL55" s="16"/>
      <c r="IM55" s="28"/>
      <c r="IN55" s="28"/>
      <c r="IO55" s="16"/>
      <c r="IP55" s="16"/>
      <c r="IQ55" s="16"/>
      <c r="IR55" s="16"/>
      <c r="IS55" s="28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28"/>
      <c r="JI55" s="28"/>
      <c r="JJ55" s="16"/>
      <c r="JK55" s="28"/>
      <c r="JL55" s="16"/>
      <c r="JM55" s="28"/>
      <c r="JN55" s="28"/>
      <c r="JO55" s="16"/>
      <c r="JP55" s="16"/>
      <c r="JQ55" s="16"/>
      <c r="JR55" s="16"/>
      <c r="JS55" s="28"/>
      <c r="JT55" s="28"/>
      <c r="JU55" s="16"/>
      <c r="JV55" s="28"/>
      <c r="JW55" s="28"/>
      <c r="JX55" s="16">
        <v>81000</v>
      </c>
      <c r="JY55" s="28">
        <v>90200</v>
      </c>
      <c r="JZ55" s="28">
        <v>90200</v>
      </c>
      <c r="KA55" s="16"/>
      <c r="KB55" s="28"/>
      <c r="KC55" s="28"/>
      <c r="KD55" s="20">
        <f t="shared" si="12"/>
        <v>0</v>
      </c>
      <c r="KE55" s="20">
        <f t="shared" si="13"/>
        <v>0</v>
      </c>
      <c r="KF55" s="20">
        <f t="shared" si="14"/>
        <v>0</v>
      </c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0"/>
      <c r="LG55" s="10"/>
      <c r="LH55" s="10"/>
      <c r="LI55" s="10"/>
      <c r="LJ55" s="10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4"/>
      <c r="OS55" s="14"/>
      <c r="OT55" s="14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</row>
    <row r="56" spans="1:711" x14ac:dyDescent="0.25">
      <c r="A56" s="5" t="s">
        <v>64</v>
      </c>
      <c r="B56" s="20">
        <f t="shared" si="1"/>
        <v>2847719</v>
      </c>
      <c r="C56" s="20">
        <f t="shared" si="15"/>
        <v>3023825.9</v>
      </c>
      <c r="D56" s="20">
        <f t="shared" si="16"/>
        <v>3023820.4</v>
      </c>
      <c r="E56" s="30">
        <f t="shared" si="3"/>
        <v>2586950</v>
      </c>
      <c r="F56" s="30">
        <f t="shared" si="17"/>
        <v>2616244</v>
      </c>
      <c r="G56" s="30">
        <f t="shared" si="18"/>
        <v>2616244</v>
      </c>
      <c r="H56" s="28">
        <v>2334200</v>
      </c>
      <c r="I56" s="28">
        <v>2334200</v>
      </c>
      <c r="J56" s="28">
        <v>2334200</v>
      </c>
      <c r="K56" s="28">
        <v>252750</v>
      </c>
      <c r="L56" s="28">
        <v>282044</v>
      </c>
      <c r="M56" s="28">
        <v>282044</v>
      </c>
      <c r="N56" s="20">
        <f t="shared" si="6"/>
        <v>179769</v>
      </c>
      <c r="O56" s="20">
        <f t="shared" si="7"/>
        <v>317381.90000000002</v>
      </c>
      <c r="P56" s="20">
        <f t="shared" si="8"/>
        <v>317376.40000000002</v>
      </c>
      <c r="Q56" s="28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28"/>
      <c r="AL56" s="28"/>
      <c r="AM56" s="16"/>
      <c r="AN56" s="16"/>
      <c r="AO56" s="16"/>
      <c r="AP56" s="16"/>
      <c r="AQ56" s="16"/>
      <c r="AR56" s="16"/>
      <c r="AS56" s="19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28"/>
      <c r="BF56" s="28"/>
      <c r="BG56" s="28"/>
      <c r="BH56" s="16"/>
      <c r="BI56" s="16"/>
      <c r="BJ56" s="16"/>
      <c r="BK56" s="16"/>
      <c r="BL56" s="28"/>
      <c r="BM56" s="28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28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28"/>
      <c r="DC56" s="28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28">
        <f>56000+81612.9</f>
        <v>137612.9</v>
      </c>
      <c r="DT56" s="28">
        <v>137607.4</v>
      </c>
      <c r="DU56" s="28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28"/>
      <c r="FB56" s="28"/>
      <c r="FC56" s="16"/>
      <c r="FD56" s="16"/>
      <c r="FE56" s="16"/>
      <c r="FF56" s="16"/>
      <c r="FG56" s="16"/>
      <c r="FH56" s="16"/>
      <c r="FI56" s="16"/>
      <c r="FJ56" s="28"/>
      <c r="FK56" s="16"/>
      <c r="FL56" s="16"/>
      <c r="FM56" s="28"/>
      <c r="FN56" s="28"/>
      <c r="FO56" s="16"/>
      <c r="FP56" s="28"/>
      <c r="FQ56" s="28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28"/>
      <c r="GC56" s="28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28"/>
      <c r="GR56" s="28"/>
      <c r="GS56" s="28"/>
      <c r="GT56" s="28"/>
      <c r="GU56" s="16"/>
      <c r="GV56" s="16"/>
      <c r="GW56" s="28"/>
      <c r="GX56" s="16"/>
      <c r="GY56" s="28"/>
      <c r="GZ56" s="28"/>
      <c r="HA56" s="16">
        <v>179769</v>
      </c>
      <c r="HB56" s="36">
        <v>179769</v>
      </c>
      <c r="HC56" s="28">
        <v>179769</v>
      </c>
      <c r="HD56" s="28"/>
      <c r="HE56" s="28"/>
      <c r="HF56" s="28"/>
      <c r="HG56" s="16"/>
      <c r="HH56" s="16"/>
      <c r="HI56" s="16"/>
      <c r="HJ56" s="16"/>
      <c r="HK56" s="28"/>
      <c r="HL56" s="28"/>
      <c r="HM56" s="16"/>
      <c r="HN56" s="28"/>
      <c r="HO56" s="28"/>
      <c r="HP56" s="28"/>
      <c r="HQ56" s="16"/>
      <c r="HR56" s="28"/>
      <c r="HS56" s="16"/>
      <c r="HT56" s="28"/>
      <c r="HU56" s="28"/>
      <c r="HV56" s="28"/>
      <c r="HW56" s="28"/>
      <c r="HX56" s="28"/>
      <c r="HY56" s="28"/>
      <c r="HZ56" s="16"/>
      <c r="IA56" s="16"/>
      <c r="IB56" s="16"/>
      <c r="IC56" s="16"/>
      <c r="ID56" s="16"/>
      <c r="IE56" s="16"/>
      <c r="IF56" s="16"/>
      <c r="IG56" s="16"/>
      <c r="IH56" s="20">
        <f t="shared" si="9"/>
        <v>81000</v>
      </c>
      <c r="II56" s="20">
        <f t="shared" si="10"/>
        <v>90200</v>
      </c>
      <c r="IJ56" s="20">
        <f t="shared" si="11"/>
        <v>90200</v>
      </c>
      <c r="IK56" s="28"/>
      <c r="IL56" s="16"/>
      <c r="IM56" s="28"/>
      <c r="IN56" s="28"/>
      <c r="IO56" s="16"/>
      <c r="IP56" s="16"/>
      <c r="IQ56" s="16"/>
      <c r="IR56" s="16"/>
      <c r="IS56" s="28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28"/>
      <c r="JI56" s="28"/>
      <c r="JJ56" s="16"/>
      <c r="JK56" s="28"/>
      <c r="JL56" s="16"/>
      <c r="JM56" s="28"/>
      <c r="JN56" s="28"/>
      <c r="JO56" s="16"/>
      <c r="JP56" s="16"/>
      <c r="JQ56" s="16"/>
      <c r="JR56" s="16"/>
      <c r="JS56" s="28"/>
      <c r="JT56" s="28"/>
      <c r="JU56" s="16"/>
      <c r="JV56" s="28"/>
      <c r="JW56" s="28"/>
      <c r="JX56" s="16">
        <v>81000</v>
      </c>
      <c r="JY56" s="28">
        <v>90200</v>
      </c>
      <c r="JZ56" s="28">
        <v>90200</v>
      </c>
      <c r="KA56" s="16"/>
      <c r="KB56" s="28"/>
      <c r="KC56" s="28"/>
      <c r="KD56" s="20">
        <f t="shared" si="12"/>
        <v>0</v>
      </c>
      <c r="KE56" s="20">
        <f t="shared" si="13"/>
        <v>0</v>
      </c>
      <c r="KF56" s="20">
        <f t="shared" si="14"/>
        <v>0</v>
      </c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0"/>
      <c r="LG56" s="10"/>
      <c r="LH56" s="10"/>
      <c r="LI56" s="10"/>
      <c r="LJ56" s="10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4"/>
      <c r="OS56" s="14"/>
      <c r="OT56" s="14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</row>
    <row r="57" spans="1:711" x14ac:dyDescent="0.25">
      <c r="A57" s="4" t="s">
        <v>65</v>
      </c>
      <c r="B57" s="20">
        <f t="shared" si="1"/>
        <v>213734128.06</v>
      </c>
      <c r="C57" s="20">
        <f t="shared" si="15"/>
        <v>243032774.99000001</v>
      </c>
      <c r="D57" s="20">
        <f t="shared" si="16"/>
        <v>240725094.91999999</v>
      </c>
      <c r="E57" s="30">
        <f t="shared" si="3"/>
        <v>81556230</v>
      </c>
      <c r="F57" s="30">
        <f t="shared" si="17"/>
        <v>85145220</v>
      </c>
      <c r="G57" s="30">
        <f t="shared" si="18"/>
        <v>85145220</v>
      </c>
      <c r="H57" s="28">
        <v>73450200</v>
      </c>
      <c r="I57" s="28">
        <v>73450200</v>
      </c>
      <c r="J57" s="28">
        <v>73450200</v>
      </c>
      <c r="K57" s="28">
        <v>8106030</v>
      </c>
      <c r="L57" s="28">
        <v>11695020</v>
      </c>
      <c r="M57" s="28">
        <v>11695020</v>
      </c>
      <c r="N57" s="20">
        <f t="shared" si="6"/>
        <v>27543731.48</v>
      </c>
      <c r="O57" s="20">
        <f t="shared" si="7"/>
        <v>52560161.790000007</v>
      </c>
      <c r="P57" s="20">
        <f t="shared" si="8"/>
        <v>50764928.649999999</v>
      </c>
      <c r="Q57" s="28"/>
      <c r="R57" s="16"/>
      <c r="S57" s="16"/>
      <c r="T57" s="16"/>
      <c r="U57" s="16"/>
      <c r="V57" s="16"/>
      <c r="W57" s="16"/>
      <c r="X57" s="16"/>
      <c r="Y57" s="16"/>
      <c r="Z57" s="16"/>
      <c r="AA57" s="16">
        <v>477845.16</v>
      </c>
      <c r="AB57" s="16">
        <v>477845.16</v>
      </c>
      <c r="AC57" s="16"/>
      <c r="AD57" s="16"/>
      <c r="AE57" s="16"/>
      <c r="AF57" s="16"/>
      <c r="AG57" s="16"/>
      <c r="AH57" s="16"/>
      <c r="AI57" s="16">
        <v>2234117.36</v>
      </c>
      <c r="AJ57" s="16">
        <v>2234117.36</v>
      </c>
      <c r="AK57" s="28">
        <v>1857668.08</v>
      </c>
      <c r="AL57" s="28"/>
      <c r="AM57" s="16"/>
      <c r="AN57" s="16"/>
      <c r="AO57" s="16"/>
      <c r="AP57" s="16"/>
      <c r="AQ57" s="16"/>
      <c r="AR57" s="16"/>
      <c r="AS57" s="19">
        <v>2238602.2000000002</v>
      </c>
      <c r="AT57" s="16">
        <v>2238602.2000000002</v>
      </c>
      <c r="AU57" s="16"/>
      <c r="AV57" s="16"/>
      <c r="AW57" s="16"/>
      <c r="AX57" s="16"/>
      <c r="AY57" s="16"/>
      <c r="AZ57" s="16"/>
      <c r="BA57" s="16"/>
      <c r="BB57" s="16"/>
      <c r="BC57" s="16"/>
      <c r="BD57" s="16">
        <v>309062.71999999997</v>
      </c>
      <c r="BE57" s="28">
        <v>569511.11</v>
      </c>
      <c r="BF57" s="28">
        <v>569511.11</v>
      </c>
      <c r="BG57" s="28">
        <v>475587</v>
      </c>
      <c r="BH57" s="16">
        <v>764974</v>
      </c>
      <c r="BI57" s="16">
        <v>764974</v>
      </c>
      <c r="BJ57" s="16">
        <v>331957.74</v>
      </c>
      <c r="BK57" s="16">
        <v>484540.23</v>
      </c>
      <c r="BL57" s="28">
        <v>484540.23</v>
      </c>
      <c r="BM57" s="28"/>
      <c r="BN57" s="16"/>
      <c r="BO57" s="16"/>
      <c r="BP57" s="16"/>
      <c r="BQ57" s="16"/>
      <c r="BR57" s="16"/>
      <c r="BS57" s="16"/>
      <c r="BT57" s="16"/>
      <c r="BU57" s="16"/>
      <c r="BV57" s="16">
        <v>993407.66</v>
      </c>
      <c r="BW57" s="16">
        <v>377686.75</v>
      </c>
      <c r="BX57" s="16">
        <v>377686.75</v>
      </c>
      <c r="BY57" s="16"/>
      <c r="BZ57" s="16">
        <v>2607362.5</v>
      </c>
      <c r="CA57" s="28">
        <v>2318247.2999999998</v>
      </c>
      <c r="CB57" s="16"/>
      <c r="CC57" s="16">
        <v>2259172.91</v>
      </c>
      <c r="CD57" s="16">
        <v>2241338.2999999998</v>
      </c>
      <c r="CE57" s="16"/>
      <c r="CF57" s="16"/>
      <c r="CG57" s="16"/>
      <c r="CH57" s="16">
        <v>482790</v>
      </c>
      <c r="CI57" s="16">
        <v>134883.53</v>
      </c>
      <c r="CJ57" s="28">
        <v>134883.53</v>
      </c>
      <c r="CK57" s="28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>
        <v>8325449.8899999997</v>
      </c>
      <c r="DB57" s="28">
        <v>8199191.0599999996</v>
      </c>
      <c r="DC57" s="28"/>
      <c r="DD57" s="16"/>
      <c r="DE57" s="16"/>
      <c r="DF57" s="16"/>
      <c r="DG57" s="16"/>
      <c r="DH57" s="16"/>
      <c r="DI57" s="16"/>
      <c r="DJ57" s="16"/>
      <c r="DK57" s="16"/>
      <c r="DL57" s="16">
        <v>21100180</v>
      </c>
      <c r="DM57" s="16">
        <v>21100180</v>
      </c>
      <c r="DN57" s="16">
        <v>20867269.640000001</v>
      </c>
      <c r="DO57" s="16"/>
      <c r="DP57" s="16"/>
      <c r="DQ57" s="16"/>
      <c r="DR57" s="16"/>
      <c r="DS57" s="28"/>
      <c r="DT57" s="28"/>
      <c r="DU57" s="28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28"/>
      <c r="FB57" s="28"/>
      <c r="FC57" s="16"/>
      <c r="FD57" s="16"/>
      <c r="FE57" s="16"/>
      <c r="FF57" s="16"/>
      <c r="FG57" s="16"/>
      <c r="FH57" s="16"/>
      <c r="FI57" s="34">
        <v>7479133.5899999999</v>
      </c>
      <c r="FJ57" s="28">
        <v>6775420.5099999998</v>
      </c>
      <c r="FK57" s="16"/>
      <c r="FL57" s="34">
        <v>1490073.56</v>
      </c>
      <c r="FM57" s="28">
        <v>1490073.56</v>
      </c>
      <c r="FN57" s="28"/>
      <c r="FO57" s="16"/>
      <c r="FP57" s="28"/>
      <c r="FQ57" s="28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28"/>
      <c r="GC57" s="28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28"/>
      <c r="GR57" s="28"/>
      <c r="GS57" s="28"/>
      <c r="GT57" s="28"/>
      <c r="GU57" s="16"/>
      <c r="GV57" s="16"/>
      <c r="GW57" s="28"/>
      <c r="GX57" s="16"/>
      <c r="GY57" s="28"/>
      <c r="GZ57" s="28"/>
      <c r="HA57" s="16">
        <v>766629</v>
      </c>
      <c r="HB57" s="36">
        <v>766629</v>
      </c>
      <c r="HC57" s="28">
        <v>766629</v>
      </c>
      <c r="HD57" s="28"/>
      <c r="HE57" s="28"/>
      <c r="HF57" s="28"/>
      <c r="HG57" s="16"/>
      <c r="HH57" s="16"/>
      <c r="HI57" s="16"/>
      <c r="HJ57" s="16"/>
      <c r="HK57" s="28"/>
      <c r="HL57" s="28"/>
      <c r="HM57" s="16">
        <v>610000</v>
      </c>
      <c r="HN57" s="34">
        <v>610000</v>
      </c>
      <c r="HO57" s="28">
        <v>610000</v>
      </c>
      <c r="HP57" s="28"/>
      <c r="HQ57" s="16"/>
      <c r="HR57" s="28"/>
      <c r="HS57" s="16"/>
      <c r="HT57" s="28"/>
      <c r="HU57" s="28"/>
      <c r="HV57" s="28"/>
      <c r="HW57" s="28"/>
      <c r="HX57" s="28"/>
      <c r="HY57" s="28">
        <v>240000</v>
      </c>
      <c r="HZ57" s="34">
        <v>640000</v>
      </c>
      <c r="IA57" s="16">
        <v>591048.22</v>
      </c>
      <c r="IB57" s="16"/>
      <c r="IC57" s="16"/>
      <c r="ID57" s="16"/>
      <c r="IE57" s="16"/>
      <c r="IF57" s="16"/>
      <c r="IG57" s="16"/>
      <c r="IH57" s="20">
        <f t="shared" si="9"/>
        <v>104634166.58</v>
      </c>
      <c r="II57" s="20">
        <f t="shared" si="10"/>
        <v>102737993.19999999</v>
      </c>
      <c r="IJ57" s="20">
        <f t="shared" si="11"/>
        <v>102675865.75999999</v>
      </c>
      <c r="IK57" s="28">
        <v>34082600</v>
      </c>
      <c r="IL57" s="16">
        <v>32635931</v>
      </c>
      <c r="IM57" s="28">
        <v>32635931</v>
      </c>
      <c r="IN57" s="28"/>
      <c r="IO57" s="16"/>
      <c r="IP57" s="16"/>
      <c r="IQ57" s="16">
        <v>66819059.5</v>
      </c>
      <c r="IR57" s="16">
        <v>66753958.100000001</v>
      </c>
      <c r="IS57" s="28">
        <v>66753958.100000001</v>
      </c>
      <c r="IT57" s="16"/>
      <c r="IU57" s="16"/>
      <c r="IV57" s="16"/>
      <c r="IW57" s="16">
        <v>36345</v>
      </c>
      <c r="IX57" s="16">
        <v>36345</v>
      </c>
      <c r="IY57" s="16">
        <v>36345</v>
      </c>
      <c r="IZ57" s="16">
        <v>185797</v>
      </c>
      <c r="JA57" s="16">
        <v>185797</v>
      </c>
      <c r="JB57" s="16">
        <v>185797</v>
      </c>
      <c r="JC57" s="16">
        <v>720991.55</v>
      </c>
      <c r="JD57" s="16">
        <v>391760.98</v>
      </c>
      <c r="JE57" s="16">
        <v>391760.98</v>
      </c>
      <c r="JF57" s="16">
        <v>2146914</v>
      </c>
      <c r="JG57" s="16">
        <v>2146914</v>
      </c>
      <c r="JH57" s="28">
        <v>2146914</v>
      </c>
      <c r="JI57" s="28">
        <v>50820</v>
      </c>
      <c r="JJ57" s="16"/>
      <c r="JK57" s="28"/>
      <c r="JL57" s="16">
        <v>10458</v>
      </c>
      <c r="JM57" s="28">
        <v>10458</v>
      </c>
      <c r="JN57" s="28">
        <v>10458</v>
      </c>
      <c r="JO57" s="16">
        <v>431967.58</v>
      </c>
      <c r="JP57" s="16">
        <v>431967.58</v>
      </c>
      <c r="JQ57" s="16">
        <v>431967.58</v>
      </c>
      <c r="JR57" s="16">
        <v>65391.43</v>
      </c>
      <c r="JS57" s="28">
        <v>61039.02</v>
      </c>
      <c r="JT57" s="28">
        <v>61000</v>
      </c>
      <c r="JU57" s="16">
        <v>78619.520000000004</v>
      </c>
      <c r="JV57" s="28">
        <v>78619.520000000004</v>
      </c>
      <c r="JW57" s="28">
        <v>21734.1</v>
      </c>
      <c r="JX57" s="16"/>
      <c r="JY57" s="28"/>
      <c r="JZ57" s="28"/>
      <c r="KA57" s="16">
        <v>5203</v>
      </c>
      <c r="KB57" s="28">
        <v>5203</v>
      </c>
      <c r="KC57" s="28">
        <v>0</v>
      </c>
      <c r="KD57" s="20">
        <f t="shared" si="12"/>
        <v>0</v>
      </c>
      <c r="KE57" s="20">
        <f t="shared" si="13"/>
        <v>2589400</v>
      </c>
      <c r="KF57" s="20">
        <f t="shared" si="14"/>
        <v>2139080.5099999998</v>
      </c>
      <c r="KG57" s="28"/>
      <c r="KH57" s="28">
        <v>2213400</v>
      </c>
      <c r="KI57" s="28">
        <v>2139080.5099999998</v>
      </c>
      <c r="KJ57" s="28"/>
      <c r="KK57" s="28"/>
      <c r="KL57" s="28"/>
      <c r="KM57" s="28"/>
      <c r="KN57" s="28">
        <v>376000</v>
      </c>
      <c r="KO57" s="28">
        <v>0</v>
      </c>
      <c r="KP57" s="28"/>
      <c r="KQ57" s="28"/>
      <c r="KR57" s="28"/>
      <c r="KS57" s="28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0"/>
      <c r="LG57" s="10"/>
      <c r="LH57" s="10"/>
      <c r="LI57" s="10"/>
      <c r="LJ57" s="10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4"/>
      <c r="OS57" s="14"/>
      <c r="OT57" s="14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</row>
    <row r="58" spans="1:711" x14ac:dyDescent="0.25">
      <c r="A58" s="5" t="s">
        <v>66</v>
      </c>
      <c r="B58" s="20">
        <f t="shared" si="1"/>
        <v>21752300.73</v>
      </c>
      <c r="C58" s="20">
        <f t="shared" si="15"/>
        <v>53708580.370000005</v>
      </c>
      <c r="D58" s="20">
        <f t="shared" si="16"/>
        <v>41692047.090000004</v>
      </c>
      <c r="E58" s="30">
        <f t="shared" si="3"/>
        <v>15182160</v>
      </c>
      <c r="F58" s="30">
        <f t="shared" si="17"/>
        <v>16492973</v>
      </c>
      <c r="G58" s="30">
        <f t="shared" si="18"/>
        <v>16492973</v>
      </c>
      <c r="H58" s="28">
        <v>13704700</v>
      </c>
      <c r="I58" s="28">
        <v>13704700</v>
      </c>
      <c r="J58" s="28">
        <v>13704700</v>
      </c>
      <c r="K58" s="28">
        <v>1477460</v>
      </c>
      <c r="L58" s="28">
        <v>2788273</v>
      </c>
      <c r="M58" s="28">
        <v>2788273</v>
      </c>
      <c r="N58" s="20">
        <f t="shared" si="6"/>
        <v>6165240.7300000004</v>
      </c>
      <c r="O58" s="20">
        <f t="shared" si="7"/>
        <v>36764882.370000005</v>
      </c>
      <c r="P58" s="20">
        <f t="shared" si="8"/>
        <v>24748349.09</v>
      </c>
      <c r="Q58" s="28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28"/>
      <c r="AL58" s="28"/>
      <c r="AM58" s="16"/>
      <c r="AN58" s="16"/>
      <c r="AO58" s="16"/>
      <c r="AP58" s="16"/>
      <c r="AQ58" s="16"/>
      <c r="AR58" s="16"/>
      <c r="AS58" s="19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28"/>
      <c r="BF58" s="28"/>
      <c r="BG58" s="28"/>
      <c r="BH58" s="16"/>
      <c r="BI58" s="16"/>
      <c r="BJ58" s="16"/>
      <c r="BK58" s="16"/>
      <c r="BL58" s="28"/>
      <c r="BM58" s="28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28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>
        <v>10321624.42</v>
      </c>
      <c r="CM58" s="16">
        <v>10321624.42</v>
      </c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>
        <v>3060629.96</v>
      </c>
      <c r="DB58" s="28">
        <v>3060629.25</v>
      </c>
      <c r="DC58" s="28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28"/>
      <c r="DT58" s="28"/>
      <c r="DU58" s="28">
        <v>2485756.73</v>
      </c>
      <c r="DV58" s="16">
        <v>2485756.73</v>
      </c>
      <c r="DW58" s="28">
        <v>2469224.16</v>
      </c>
      <c r="DX58" s="28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34">
        <v>4324058.5</v>
      </c>
      <c r="EX58" s="16">
        <v>4324058.5</v>
      </c>
      <c r="EY58" s="16"/>
      <c r="EZ58" s="16">
        <f>260117.76+383211</f>
        <v>643328.76</v>
      </c>
      <c r="FA58" s="28">
        <v>643328.76</v>
      </c>
      <c r="FB58" s="28"/>
      <c r="FC58" s="16"/>
      <c r="FD58" s="16"/>
      <c r="FE58" s="16"/>
      <c r="FF58" s="16"/>
      <c r="FG58" s="16"/>
      <c r="FH58" s="16"/>
      <c r="FI58" s="16"/>
      <c r="FJ58" s="28"/>
      <c r="FK58" s="16"/>
      <c r="FL58" s="16"/>
      <c r="FM58" s="28"/>
      <c r="FN58" s="28"/>
      <c r="FO58" s="16"/>
      <c r="FP58" s="28"/>
      <c r="FQ58" s="28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28"/>
      <c r="GC58" s="28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28"/>
      <c r="GR58" s="28"/>
      <c r="GS58" s="28"/>
      <c r="GT58" s="28"/>
      <c r="GU58" s="16"/>
      <c r="GV58" s="16"/>
      <c r="GW58" s="28"/>
      <c r="GX58" s="16"/>
      <c r="GY58" s="28"/>
      <c r="GZ58" s="28"/>
      <c r="HA58" s="16">
        <v>3579484</v>
      </c>
      <c r="HB58" s="36">
        <v>3579484</v>
      </c>
      <c r="HC58" s="28">
        <v>3579484</v>
      </c>
      <c r="HD58" s="28"/>
      <c r="HE58" s="28"/>
      <c r="HF58" s="28"/>
      <c r="HG58" s="16"/>
      <c r="HH58" s="16"/>
      <c r="HI58" s="16"/>
      <c r="HJ58" s="16"/>
      <c r="HK58" s="28">
        <v>12000000</v>
      </c>
      <c r="HL58" s="28">
        <v>0</v>
      </c>
      <c r="HM58" s="16"/>
      <c r="HN58" s="28"/>
      <c r="HO58" s="28"/>
      <c r="HP58" s="28"/>
      <c r="HQ58" s="36">
        <v>250000</v>
      </c>
      <c r="HR58" s="28">
        <v>250000</v>
      </c>
      <c r="HS58" s="28"/>
      <c r="HT58" s="28"/>
      <c r="HU58" s="28"/>
      <c r="HV58" s="28"/>
      <c r="HW58" s="28"/>
      <c r="HX58" s="28"/>
      <c r="HY58" s="28"/>
      <c r="HZ58" s="16"/>
      <c r="IA58" s="16"/>
      <c r="IB58" s="16">
        <v>100000</v>
      </c>
      <c r="IC58" s="36">
        <v>100000</v>
      </c>
      <c r="ID58" s="16">
        <v>100000</v>
      </c>
      <c r="IE58" s="16"/>
      <c r="IF58" s="16"/>
      <c r="IG58" s="16"/>
      <c r="IH58" s="20">
        <f t="shared" si="9"/>
        <v>404900</v>
      </c>
      <c r="II58" s="20">
        <f t="shared" si="10"/>
        <v>450725</v>
      </c>
      <c r="IJ58" s="20">
        <f t="shared" si="11"/>
        <v>450725</v>
      </c>
      <c r="IK58" s="28"/>
      <c r="IL58" s="16"/>
      <c r="IM58" s="28"/>
      <c r="IN58" s="28"/>
      <c r="IO58" s="16"/>
      <c r="IP58" s="16"/>
      <c r="IQ58" s="16"/>
      <c r="IR58" s="16"/>
      <c r="IS58" s="28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28"/>
      <c r="JI58" s="28"/>
      <c r="JJ58" s="16"/>
      <c r="JK58" s="28"/>
      <c r="JL58" s="16"/>
      <c r="JM58" s="28"/>
      <c r="JN58" s="28"/>
      <c r="JO58" s="16"/>
      <c r="JP58" s="16"/>
      <c r="JQ58" s="16"/>
      <c r="JR58" s="16"/>
      <c r="JS58" s="28"/>
      <c r="JT58" s="28"/>
      <c r="JU58" s="16"/>
      <c r="JV58" s="28"/>
      <c r="JW58" s="28"/>
      <c r="JX58" s="16">
        <v>404900</v>
      </c>
      <c r="JY58" s="28">
        <v>450725</v>
      </c>
      <c r="JZ58" s="28">
        <v>450725</v>
      </c>
      <c r="KA58" s="16"/>
      <c r="KB58" s="28"/>
      <c r="KC58" s="28"/>
      <c r="KD58" s="20">
        <f t="shared" si="12"/>
        <v>0</v>
      </c>
      <c r="KE58" s="20">
        <f t="shared" si="13"/>
        <v>0</v>
      </c>
      <c r="KF58" s="20">
        <f t="shared" si="14"/>
        <v>0</v>
      </c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0"/>
      <c r="LG58" s="10"/>
      <c r="LH58" s="10"/>
      <c r="LI58" s="10"/>
      <c r="LJ58" s="10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4"/>
      <c r="OS58" s="14"/>
      <c r="OT58" s="14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</row>
    <row r="59" spans="1:711" x14ac:dyDescent="0.25">
      <c r="A59" s="5" t="s">
        <v>67</v>
      </c>
      <c r="B59" s="20">
        <f t="shared" si="1"/>
        <v>5560225</v>
      </c>
      <c r="C59" s="20">
        <f t="shared" si="15"/>
        <v>5578813</v>
      </c>
      <c r="D59" s="20">
        <f t="shared" si="16"/>
        <v>5578813</v>
      </c>
      <c r="E59" s="30">
        <f t="shared" si="3"/>
        <v>4849870</v>
      </c>
      <c r="F59" s="30">
        <f t="shared" si="17"/>
        <v>4859258</v>
      </c>
      <c r="G59" s="30">
        <f t="shared" si="18"/>
        <v>4859258</v>
      </c>
      <c r="H59" s="28">
        <v>4739000</v>
      </c>
      <c r="I59" s="28">
        <v>4739000</v>
      </c>
      <c r="J59" s="28">
        <v>4739000</v>
      </c>
      <c r="K59" s="28">
        <v>110870</v>
      </c>
      <c r="L59" s="28">
        <v>120258</v>
      </c>
      <c r="M59" s="28">
        <v>120258</v>
      </c>
      <c r="N59" s="20">
        <f t="shared" si="6"/>
        <v>629355</v>
      </c>
      <c r="O59" s="20">
        <f t="shared" si="7"/>
        <v>629355</v>
      </c>
      <c r="P59" s="20">
        <f t="shared" si="8"/>
        <v>629355</v>
      </c>
      <c r="Q59" s="28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28"/>
      <c r="AL59" s="28"/>
      <c r="AM59" s="16"/>
      <c r="AN59" s="16"/>
      <c r="AO59" s="16"/>
      <c r="AP59" s="16"/>
      <c r="AQ59" s="16"/>
      <c r="AR59" s="16"/>
      <c r="AS59" s="19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28"/>
      <c r="BF59" s="28"/>
      <c r="BG59" s="28"/>
      <c r="BH59" s="16"/>
      <c r="BI59" s="16"/>
      <c r="BJ59" s="16"/>
      <c r="BK59" s="16"/>
      <c r="BL59" s="28"/>
      <c r="BM59" s="28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28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28"/>
      <c r="DC59" s="28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28"/>
      <c r="DT59" s="28"/>
      <c r="DU59" s="28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28"/>
      <c r="FB59" s="28"/>
      <c r="FC59" s="16"/>
      <c r="FD59" s="16"/>
      <c r="FE59" s="16"/>
      <c r="FF59" s="16"/>
      <c r="FG59" s="16"/>
      <c r="FH59" s="16"/>
      <c r="FI59" s="16"/>
      <c r="FJ59" s="28"/>
      <c r="FK59" s="16"/>
      <c r="FL59" s="16"/>
      <c r="FM59" s="28"/>
      <c r="FN59" s="28"/>
      <c r="FO59" s="16"/>
      <c r="FP59" s="28"/>
      <c r="FQ59" s="28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28"/>
      <c r="GC59" s="28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28"/>
      <c r="GR59" s="28"/>
      <c r="GS59" s="28"/>
      <c r="GT59" s="28"/>
      <c r="GU59" s="16"/>
      <c r="GV59" s="16"/>
      <c r="GW59" s="28"/>
      <c r="GX59" s="16"/>
      <c r="GY59" s="28"/>
      <c r="GZ59" s="28"/>
      <c r="HA59" s="16">
        <v>629355</v>
      </c>
      <c r="HB59" s="36">
        <v>629355</v>
      </c>
      <c r="HC59" s="28">
        <v>629355</v>
      </c>
      <c r="HD59" s="28"/>
      <c r="HE59" s="28"/>
      <c r="HF59" s="28"/>
      <c r="HG59" s="16"/>
      <c r="HH59" s="16"/>
      <c r="HI59" s="16"/>
      <c r="HJ59" s="16"/>
      <c r="HK59" s="28"/>
      <c r="HL59" s="28"/>
      <c r="HM59" s="16"/>
      <c r="HN59" s="28"/>
      <c r="HO59" s="28"/>
      <c r="HP59" s="28"/>
      <c r="HQ59" s="16"/>
      <c r="HR59" s="28"/>
      <c r="HS59" s="16"/>
      <c r="HT59" s="28"/>
      <c r="HU59" s="28"/>
      <c r="HV59" s="28"/>
      <c r="HW59" s="28"/>
      <c r="HX59" s="28"/>
      <c r="HY59" s="28"/>
      <c r="HZ59" s="16"/>
      <c r="IA59" s="16"/>
      <c r="IB59" s="16"/>
      <c r="IC59" s="16"/>
      <c r="ID59" s="16"/>
      <c r="IE59" s="16"/>
      <c r="IF59" s="16"/>
      <c r="IG59" s="16"/>
      <c r="IH59" s="20">
        <f t="shared" si="9"/>
        <v>81000</v>
      </c>
      <c r="II59" s="20">
        <f t="shared" si="10"/>
        <v>90200</v>
      </c>
      <c r="IJ59" s="20">
        <f t="shared" si="11"/>
        <v>90200</v>
      </c>
      <c r="IK59" s="28"/>
      <c r="IL59" s="16"/>
      <c r="IM59" s="28"/>
      <c r="IN59" s="28"/>
      <c r="IO59" s="16"/>
      <c r="IP59" s="16"/>
      <c r="IQ59" s="16"/>
      <c r="IR59" s="16"/>
      <c r="IS59" s="28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28"/>
      <c r="JI59" s="28"/>
      <c r="JJ59" s="16"/>
      <c r="JK59" s="28"/>
      <c r="JL59" s="16"/>
      <c r="JM59" s="28"/>
      <c r="JN59" s="28"/>
      <c r="JO59" s="16"/>
      <c r="JP59" s="16"/>
      <c r="JQ59" s="16"/>
      <c r="JR59" s="16"/>
      <c r="JS59" s="28"/>
      <c r="JT59" s="28"/>
      <c r="JU59" s="16"/>
      <c r="JV59" s="28"/>
      <c r="JW59" s="28"/>
      <c r="JX59" s="16">
        <v>81000</v>
      </c>
      <c r="JY59" s="28">
        <v>90200</v>
      </c>
      <c r="JZ59" s="28">
        <v>90200</v>
      </c>
      <c r="KA59" s="16"/>
      <c r="KB59" s="28"/>
      <c r="KC59" s="28"/>
      <c r="KD59" s="20">
        <f t="shared" si="12"/>
        <v>0</v>
      </c>
      <c r="KE59" s="20">
        <f t="shared" si="13"/>
        <v>0</v>
      </c>
      <c r="KF59" s="20">
        <f t="shared" si="14"/>
        <v>0</v>
      </c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0"/>
      <c r="LG59" s="10"/>
      <c r="LH59" s="10"/>
      <c r="LI59" s="10"/>
      <c r="LJ59" s="10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4"/>
      <c r="OS59" s="14"/>
      <c r="OT59" s="14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</row>
    <row r="60" spans="1:711" x14ac:dyDescent="0.25">
      <c r="A60" s="5" t="s">
        <v>68</v>
      </c>
      <c r="B60" s="20">
        <f t="shared" si="1"/>
        <v>4488789</v>
      </c>
      <c r="C60" s="20">
        <f t="shared" si="15"/>
        <v>4917683</v>
      </c>
      <c r="D60" s="20">
        <f t="shared" si="16"/>
        <v>4917683</v>
      </c>
      <c r="E60" s="30">
        <f t="shared" si="3"/>
        <v>4149030</v>
      </c>
      <c r="F60" s="30">
        <f t="shared" si="17"/>
        <v>4169961</v>
      </c>
      <c r="G60" s="30">
        <f t="shared" si="18"/>
        <v>4169961</v>
      </c>
      <c r="H60" s="28">
        <v>3983700</v>
      </c>
      <c r="I60" s="28">
        <v>3983700</v>
      </c>
      <c r="J60" s="28">
        <v>3983700</v>
      </c>
      <c r="K60" s="28">
        <v>165330</v>
      </c>
      <c r="L60" s="28">
        <v>186261</v>
      </c>
      <c r="M60" s="28">
        <v>186261</v>
      </c>
      <c r="N60" s="20">
        <f t="shared" si="6"/>
        <v>258759</v>
      </c>
      <c r="O60" s="20">
        <f t="shared" si="7"/>
        <v>657522</v>
      </c>
      <c r="P60" s="20">
        <f t="shared" si="8"/>
        <v>657522</v>
      </c>
      <c r="Q60" s="28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28"/>
      <c r="AL60" s="28"/>
      <c r="AM60" s="16"/>
      <c r="AN60" s="16"/>
      <c r="AO60" s="16"/>
      <c r="AP60" s="16"/>
      <c r="AQ60" s="16"/>
      <c r="AR60" s="16"/>
      <c r="AS60" s="19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28"/>
      <c r="BF60" s="28"/>
      <c r="BG60" s="28"/>
      <c r="BH60" s="16"/>
      <c r="BI60" s="16"/>
      <c r="BJ60" s="16"/>
      <c r="BK60" s="16"/>
      <c r="BL60" s="28"/>
      <c r="BM60" s="28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28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28"/>
      <c r="DC60" s="28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28"/>
      <c r="DT60" s="28"/>
      <c r="DU60" s="28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28"/>
      <c r="FB60" s="28"/>
      <c r="FC60" s="16"/>
      <c r="FD60" s="16"/>
      <c r="FE60" s="16"/>
      <c r="FF60" s="16"/>
      <c r="FG60" s="16"/>
      <c r="FH60" s="16"/>
      <c r="FI60" s="16"/>
      <c r="FJ60" s="28"/>
      <c r="FK60" s="16"/>
      <c r="FL60" s="16"/>
      <c r="FM60" s="28"/>
      <c r="FN60" s="28"/>
      <c r="FO60" s="16"/>
      <c r="FP60" s="28"/>
      <c r="FQ60" s="28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28"/>
      <c r="GC60" s="28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28"/>
      <c r="GR60" s="28"/>
      <c r="GS60" s="28">
        <v>345000</v>
      </c>
      <c r="GT60" s="28">
        <v>345000</v>
      </c>
      <c r="GU60" s="16"/>
      <c r="GV60" s="16"/>
      <c r="GW60" s="28"/>
      <c r="GX60" s="16"/>
      <c r="GY60" s="28">
        <v>53763</v>
      </c>
      <c r="GZ60" s="28">
        <v>53763</v>
      </c>
      <c r="HA60" s="16">
        <v>258759</v>
      </c>
      <c r="HB60" s="36">
        <v>258759</v>
      </c>
      <c r="HC60" s="28">
        <v>258759</v>
      </c>
      <c r="HD60" s="28"/>
      <c r="HE60" s="28"/>
      <c r="HF60" s="28"/>
      <c r="HG60" s="16"/>
      <c r="HH60" s="16"/>
      <c r="HI60" s="16"/>
      <c r="HJ60" s="16"/>
      <c r="HK60" s="28"/>
      <c r="HL60" s="28"/>
      <c r="HM60" s="16"/>
      <c r="HN60" s="28"/>
      <c r="HO60" s="28"/>
      <c r="HP60" s="28"/>
      <c r="HQ60" s="16"/>
      <c r="HR60" s="28"/>
      <c r="HS60" s="16"/>
      <c r="HT60" s="28"/>
      <c r="HU60" s="28"/>
      <c r="HV60" s="28"/>
      <c r="HW60" s="28"/>
      <c r="HX60" s="28"/>
      <c r="HY60" s="28"/>
      <c r="HZ60" s="16"/>
      <c r="IA60" s="16"/>
      <c r="IB60" s="16"/>
      <c r="IC60" s="16"/>
      <c r="ID60" s="16"/>
      <c r="IE60" s="16"/>
      <c r="IF60" s="16"/>
      <c r="IG60" s="16"/>
      <c r="IH60" s="20">
        <f t="shared" si="9"/>
        <v>81000</v>
      </c>
      <c r="II60" s="20">
        <f t="shared" si="10"/>
        <v>90200</v>
      </c>
      <c r="IJ60" s="20">
        <f t="shared" si="11"/>
        <v>90200</v>
      </c>
      <c r="IK60" s="28"/>
      <c r="IL60" s="16"/>
      <c r="IM60" s="28"/>
      <c r="IN60" s="28"/>
      <c r="IO60" s="16"/>
      <c r="IP60" s="16"/>
      <c r="IQ60" s="16"/>
      <c r="IR60" s="16"/>
      <c r="IS60" s="28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28"/>
      <c r="JI60" s="28"/>
      <c r="JJ60" s="16"/>
      <c r="JK60" s="28"/>
      <c r="JL60" s="16"/>
      <c r="JM60" s="28"/>
      <c r="JN60" s="28"/>
      <c r="JO60" s="16"/>
      <c r="JP60" s="16"/>
      <c r="JQ60" s="16"/>
      <c r="JR60" s="16"/>
      <c r="JS60" s="28"/>
      <c r="JT60" s="28"/>
      <c r="JU60" s="16"/>
      <c r="JV60" s="28"/>
      <c r="JW60" s="28"/>
      <c r="JX60" s="16">
        <v>81000</v>
      </c>
      <c r="JY60" s="28">
        <v>90200</v>
      </c>
      <c r="JZ60" s="28">
        <v>90200</v>
      </c>
      <c r="KA60" s="16"/>
      <c r="KB60" s="28"/>
      <c r="KC60" s="28"/>
      <c r="KD60" s="20">
        <f t="shared" si="12"/>
        <v>0</v>
      </c>
      <c r="KE60" s="20">
        <f t="shared" si="13"/>
        <v>0</v>
      </c>
      <c r="KF60" s="20">
        <f t="shared" si="14"/>
        <v>0</v>
      </c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0"/>
      <c r="LG60" s="10"/>
      <c r="LH60" s="10"/>
      <c r="LI60" s="10"/>
      <c r="LJ60" s="10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4"/>
      <c r="OS60" s="14"/>
      <c r="OT60" s="14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</row>
    <row r="61" spans="1:711" x14ac:dyDescent="0.25">
      <c r="A61" s="5" t="s">
        <v>69</v>
      </c>
      <c r="B61" s="20">
        <f t="shared" si="1"/>
        <v>3309744</v>
      </c>
      <c r="C61" s="20">
        <f t="shared" si="15"/>
        <v>3454988</v>
      </c>
      <c r="D61" s="20">
        <f t="shared" si="16"/>
        <v>3454988</v>
      </c>
      <c r="E61" s="30">
        <f t="shared" si="3"/>
        <v>2959090</v>
      </c>
      <c r="F61" s="30">
        <f t="shared" si="17"/>
        <v>2959134</v>
      </c>
      <c r="G61" s="30">
        <f t="shared" si="18"/>
        <v>2959134</v>
      </c>
      <c r="H61" s="28">
        <v>2859100</v>
      </c>
      <c r="I61" s="28">
        <v>2859100</v>
      </c>
      <c r="J61" s="28">
        <v>2859100</v>
      </c>
      <c r="K61" s="28">
        <v>99990</v>
      </c>
      <c r="L61" s="28">
        <v>100034</v>
      </c>
      <c r="M61" s="28">
        <v>100034</v>
      </c>
      <c r="N61" s="20">
        <f t="shared" si="6"/>
        <v>269654</v>
      </c>
      <c r="O61" s="20">
        <f t="shared" si="7"/>
        <v>405654</v>
      </c>
      <c r="P61" s="20">
        <f t="shared" si="8"/>
        <v>405654</v>
      </c>
      <c r="Q61" s="28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28"/>
      <c r="AL61" s="28"/>
      <c r="AM61" s="16"/>
      <c r="AN61" s="16"/>
      <c r="AO61" s="16"/>
      <c r="AP61" s="16"/>
      <c r="AQ61" s="16"/>
      <c r="AR61" s="16"/>
      <c r="AS61" s="19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28"/>
      <c r="BF61" s="28"/>
      <c r="BG61" s="28"/>
      <c r="BH61" s="16"/>
      <c r="BI61" s="16"/>
      <c r="BJ61" s="16"/>
      <c r="BK61" s="16"/>
      <c r="BL61" s="28"/>
      <c r="BM61" s="28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28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28"/>
      <c r="DC61" s="28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28"/>
      <c r="DT61" s="28"/>
      <c r="DU61" s="28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28"/>
      <c r="FB61" s="28"/>
      <c r="FC61" s="16"/>
      <c r="FD61" s="16"/>
      <c r="FE61" s="16"/>
      <c r="FF61" s="16"/>
      <c r="FG61" s="16"/>
      <c r="FH61" s="16"/>
      <c r="FI61" s="16"/>
      <c r="FJ61" s="28"/>
      <c r="FK61" s="16"/>
      <c r="FL61" s="16"/>
      <c r="FM61" s="28"/>
      <c r="FN61" s="28"/>
      <c r="FO61" s="16"/>
      <c r="FP61" s="28"/>
      <c r="FQ61" s="28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28"/>
      <c r="GC61" s="28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28"/>
      <c r="GR61" s="28"/>
      <c r="GS61" s="28"/>
      <c r="GT61" s="28"/>
      <c r="GU61" s="16"/>
      <c r="GV61" s="16"/>
      <c r="GW61" s="28"/>
      <c r="GX61" s="16"/>
      <c r="GY61" s="28"/>
      <c r="GZ61" s="28"/>
      <c r="HA61" s="16">
        <v>269654</v>
      </c>
      <c r="HB61" s="36">
        <v>269654</v>
      </c>
      <c r="HC61" s="28">
        <v>269654</v>
      </c>
      <c r="HD61" s="28"/>
      <c r="HE61" s="28"/>
      <c r="HF61" s="28"/>
      <c r="HG61" s="16"/>
      <c r="HH61" s="16"/>
      <c r="HI61" s="16"/>
      <c r="HJ61" s="16"/>
      <c r="HK61" s="28"/>
      <c r="HL61" s="28"/>
      <c r="HM61" s="16"/>
      <c r="HN61" s="28"/>
      <c r="HO61" s="28"/>
      <c r="HP61" s="28"/>
      <c r="HQ61" s="16"/>
      <c r="HR61" s="28"/>
      <c r="HS61" s="16"/>
      <c r="HT61" s="28"/>
      <c r="HU61" s="28"/>
      <c r="HV61" s="28"/>
      <c r="HW61" s="34">
        <v>136000</v>
      </c>
      <c r="HX61" s="28">
        <v>136000</v>
      </c>
      <c r="HY61" s="28"/>
      <c r="HZ61" s="16"/>
      <c r="IA61" s="16"/>
      <c r="IB61" s="16"/>
      <c r="IC61" s="16"/>
      <c r="ID61" s="16"/>
      <c r="IE61" s="16"/>
      <c r="IF61" s="16"/>
      <c r="IG61" s="16"/>
      <c r="IH61" s="20">
        <f t="shared" si="9"/>
        <v>81000</v>
      </c>
      <c r="II61" s="20">
        <f t="shared" si="10"/>
        <v>90200</v>
      </c>
      <c r="IJ61" s="20">
        <f t="shared" si="11"/>
        <v>90200</v>
      </c>
      <c r="IK61" s="28"/>
      <c r="IL61" s="16"/>
      <c r="IM61" s="28"/>
      <c r="IN61" s="28"/>
      <c r="IO61" s="16"/>
      <c r="IP61" s="16"/>
      <c r="IQ61" s="16"/>
      <c r="IR61" s="16"/>
      <c r="IS61" s="28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28"/>
      <c r="JI61" s="28"/>
      <c r="JJ61" s="16"/>
      <c r="JK61" s="28"/>
      <c r="JL61" s="16"/>
      <c r="JM61" s="28"/>
      <c r="JN61" s="28"/>
      <c r="JO61" s="16"/>
      <c r="JP61" s="16"/>
      <c r="JQ61" s="16"/>
      <c r="JR61" s="16"/>
      <c r="JS61" s="28"/>
      <c r="JT61" s="28"/>
      <c r="JU61" s="16"/>
      <c r="JV61" s="28"/>
      <c r="JW61" s="28"/>
      <c r="JX61" s="16">
        <v>81000</v>
      </c>
      <c r="JY61" s="28">
        <v>90200</v>
      </c>
      <c r="JZ61" s="28">
        <v>90200</v>
      </c>
      <c r="KA61" s="16"/>
      <c r="KB61" s="28"/>
      <c r="KC61" s="28"/>
      <c r="KD61" s="20">
        <f t="shared" si="12"/>
        <v>0</v>
      </c>
      <c r="KE61" s="20">
        <f t="shared" si="13"/>
        <v>0</v>
      </c>
      <c r="KF61" s="20">
        <f t="shared" si="14"/>
        <v>0</v>
      </c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0"/>
      <c r="LG61" s="10"/>
      <c r="LH61" s="10"/>
      <c r="LI61" s="10"/>
      <c r="LJ61" s="10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4"/>
      <c r="OS61" s="14"/>
      <c r="OT61" s="14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</row>
    <row r="62" spans="1:711" x14ac:dyDescent="0.25">
      <c r="A62" s="5" t="s">
        <v>70</v>
      </c>
      <c r="B62" s="20">
        <f t="shared" si="1"/>
        <v>4477638</v>
      </c>
      <c r="C62" s="20">
        <f t="shared" si="15"/>
        <v>4728372</v>
      </c>
      <c r="D62" s="20">
        <f t="shared" si="16"/>
        <v>4728372</v>
      </c>
      <c r="E62" s="30">
        <f t="shared" si="3"/>
        <v>3917370</v>
      </c>
      <c r="F62" s="30">
        <f t="shared" si="17"/>
        <v>4022904</v>
      </c>
      <c r="G62" s="30">
        <f t="shared" si="18"/>
        <v>4022904</v>
      </c>
      <c r="H62" s="28">
        <v>3847600</v>
      </c>
      <c r="I62" s="28">
        <v>3847600</v>
      </c>
      <c r="J62" s="28">
        <v>3847600</v>
      </c>
      <c r="K62" s="28">
        <v>69770</v>
      </c>
      <c r="L62" s="28">
        <v>175304</v>
      </c>
      <c r="M62" s="28">
        <v>175304</v>
      </c>
      <c r="N62" s="20">
        <f t="shared" si="6"/>
        <v>479268</v>
      </c>
      <c r="O62" s="20">
        <f t="shared" si="7"/>
        <v>615268</v>
      </c>
      <c r="P62" s="20">
        <f t="shared" si="8"/>
        <v>615268</v>
      </c>
      <c r="Q62" s="28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28"/>
      <c r="AL62" s="28"/>
      <c r="AM62" s="16"/>
      <c r="AN62" s="16"/>
      <c r="AO62" s="16"/>
      <c r="AP62" s="16"/>
      <c r="AQ62" s="16"/>
      <c r="AR62" s="16"/>
      <c r="AS62" s="19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28"/>
      <c r="BF62" s="28"/>
      <c r="BG62" s="28"/>
      <c r="BH62" s="16"/>
      <c r="BI62" s="16"/>
      <c r="BJ62" s="16"/>
      <c r="BK62" s="16"/>
      <c r="BL62" s="28"/>
      <c r="BM62" s="28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28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28"/>
      <c r="DC62" s="28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28"/>
      <c r="DT62" s="28"/>
      <c r="DU62" s="28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28"/>
      <c r="FB62" s="28"/>
      <c r="FC62" s="16"/>
      <c r="FD62" s="16"/>
      <c r="FE62" s="16"/>
      <c r="FF62" s="16"/>
      <c r="FG62" s="16"/>
      <c r="FH62" s="16"/>
      <c r="FI62" s="16"/>
      <c r="FJ62" s="28"/>
      <c r="FK62" s="16"/>
      <c r="FL62" s="16"/>
      <c r="FM62" s="28"/>
      <c r="FN62" s="28"/>
      <c r="FO62" s="16"/>
      <c r="FP62" s="28"/>
      <c r="FQ62" s="28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28"/>
      <c r="GC62" s="28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28"/>
      <c r="GR62" s="28"/>
      <c r="GS62" s="28"/>
      <c r="GT62" s="28"/>
      <c r="GU62" s="16"/>
      <c r="GV62" s="16"/>
      <c r="GW62" s="28"/>
      <c r="GX62" s="16"/>
      <c r="GY62" s="28"/>
      <c r="GZ62" s="28"/>
      <c r="HA62" s="16">
        <v>479268</v>
      </c>
      <c r="HB62" s="36">
        <v>479268</v>
      </c>
      <c r="HC62" s="28">
        <v>479268</v>
      </c>
      <c r="HD62" s="28"/>
      <c r="HE62" s="28"/>
      <c r="HF62" s="28"/>
      <c r="HG62" s="16"/>
      <c r="HH62" s="16"/>
      <c r="HI62" s="16"/>
      <c r="HJ62" s="16"/>
      <c r="HK62" s="28"/>
      <c r="HL62" s="28"/>
      <c r="HM62" s="16"/>
      <c r="HN62" s="28"/>
      <c r="HO62" s="28"/>
      <c r="HP62" s="28"/>
      <c r="HQ62" s="16"/>
      <c r="HR62" s="28"/>
      <c r="HS62" s="16"/>
      <c r="HT62" s="28"/>
      <c r="HU62" s="28"/>
      <c r="HV62" s="28"/>
      <c r="HW62" s="34">
        <v>136000</v>
      </c>
      <c r="HX62" s="28">
        <v>136000</v>
      </c>
      <c r="HY62" s="28"/>
      <c r="HZ62" s="16"/>
      <c r="IA62" s="16"/>
      <c r="IB62" s="16"/>
      <c r="IC62" s="16"/>
      <c r="ID62" s="16"/>
      <c r="IE62" s="16"/>
      <c r="IF62" s="16"/>
      <c r="IG62" s="16"/>
      <c r="IH62" s="20">
        <f t="shared" si="9"/>
        <v>81000</v>
      </c>
      <c r="II62" s="20">
        <f t="shared" si="10"/>
        <v>90200</v>
      </c>
      <c r="IJ62" s="20">
        <f t="shared" si="11"/>
        <v>90200</v>
      </c>
      <c r="IK62" s="28"/>
      <c r="IL62" s="16"/>
      <c r="IM62" s="28"/>
      <c r="IN62" s="28"/>
      <c r="IO62" s="16"/>
      <c r="IP62" s="16"/>
      <c r="IQ62" s="16"/>
      <c r="IR62" s="16"/>
      <c r="IS62" s="28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28"/>
      <c r="JI62" s="28"/>
      <c r="JJ62" s="16"/>
      <c r="JK62" s="28"/>
      <c r="JL62" s="16"/>
      <c r="JM62" s="28"/>
      <c r="JN62" s="28"/>
      <c r="JO62" s="16"/>
      <c r="JP62" s="16"/>
      <c r="JQ62" s="16"/>
      <c r="JR62" s="16"/>
      <c r="JS62" s="28"/>
      <c r="JT62" s="28"/>
      <c r="JU62" s="16"/>
      <c r="JV62" s="28"/>
      <c r="JW62" s="28"/>
      <c r="JX62" s="16">
        <v>81000</v>
      </c>
      <c r="JY62" s="28">
        <v>90200</v>
      </c>
      <c r="JZ62" s="28">
        <v>90200</v>
      </c>
      <c r="KA62" s="16"/>
      <c r="KB62" s="28"/>
      <c r="KC62" s="28"/>
      <c r="KD62" s="20">
        <f t="shared" si="12"/>
        <v>0</v>
      </c>
      <c r="KE62" s="20">
        <f t="shared" si="13"/>
        <v>0</v>
      </c>
      <c r="KF62" s="20">
        <f t="shared" si="14"/>
        <v>0</v>
      </c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0"/>
      <c r="LG62" s="10"/>
      <c r="LH62" s="10"/>
      <c r="LI62" s="10"/>
      <c r="LJ62" s="10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4"/>
      <c r="OS62" s="14"/>
      <c r="OT62" s="14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</row>
    <row r="63" spans="1:711" x14ac:dyDescent="0.25">
      <c r="A63" s="5" t="s">
        <v>71</v>
      </c>
      <c r="B63" s="20">
        <f t="shared" si="1"/>
        <v>2807439</v>
      </c>
      <c r="C63" s="20">
        <f t="shared" si="15"/>
        <v>5610321</v>
      </c>
      <c r="D63" s="20">
        <f t="shared" si="16"/>
        <v>5610321</v>
      </c>
      <c r="E63" s="30">
        <f t="shared" si="3"/>
        <v>2216900</v>
      </c>
      <c r="F63" s="30">
        <f t="shared" si="17"/>
        <v>4996582</v>
      </c>
      <c r="G63" s="30">
        <f t="shared" si="18"/>
        <v>4996582</v>
      </c>
      <c r="H63" s="28">
        <v>1941200</v>
      </c>
      <c r="I63" s="28">
        <v>1941200</v>
      </c>
      <c r="J63" s="28">
        <v>1941200</v>
      </c>
      <c r="K63" s="28">
        <v>275700</v>
      </c>
      <c r="L63" s="28">
        <v>3055382</v>
      </c>
      <c r="M63" s="28">
        <v>3055382</v>
      </c>
      <c r="N63" s="20">
        <f t="shared" si="6"/>
        <v>388239</v>
      </c>
      <c r="O63" s="20">
        <f t="shared" si="7"/>
        <v>388239</v>
      </c>
      <c r="P63" s="20">
        <f t="shared" si="8"/>
        <v>388239</v>
      </c>
      <c r="Q63" s="28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28"/>
      <c r="AL63" s="28"/>
      <c r="AM63" s="16"/>
      <c r="AN63" s="16"/>
      <c r="AO63" s="16"/>
      <c r="AP63" s="16"/>
      <c r="AQ63" s="16"/>
      <c r="AR63" s="16"/>
      <c r="AS63" s="19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28"/>
      <c r="BF63" s="28"/>
      <c r="BG63" s="28"/>
      <c r="BH63" s="16"/>
      <c r="BI63" s="16"/>
      <c r="BJ63" s="16"/>
      <c r="BK63" s="16"/>
      <c r="BL63" s="28"/>
      <c r="BM63" s="28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28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28"/>
      <c r="DC63" s="28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28"/>
      <c r="DT63" s="28"/>
      <c r="DU63" s="28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28"/>
      <c r="FB63" s="28"/>
      <c r="FC63" s="16"/>
      <c r="FD63" s="16"/>
      <c r="FE63" s="16"/>
      <c r="FF63" s="16"/>
      <c r="FG63" s="16"/>
      <c r="FH63" s="16"/>
      <c r="FI63" s="16"/>
      <c r="FJ63" s="28"/>
      <c r="FK63" s="16"/>
      <c r="FL63" s="16"/>
      <c r="FM63" s="28"/>
      <c r="FN63" s="28"/>
      <c r="FO63" s="16"/>
      <c r="FP63" s="28"/>
      <c r="FQ63" s="28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28"/>
      <c r="GC63" s="28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28"/>
      <c r="GR63" s="28"/>
      <c r="GS63" s="28"/>
      <c r="GT63" s="28"/>
      <c r="GU63" s="16"/>
      <c r="GV63" s="16"/>
      <c r="GW63" s="28"/>
      <c r="GX63" s="16"/>
      <c r="GY63" s="28"/>
      <c r="GZ63" s="28"/>
      <c r="HA63" s="16">
        <v>388239</v>
      </c>
      <c r="HB63" s="36">
        <v>388239</v>
      </c>
      <c r="HC63" s="28">
        <v>388239</v>
      </c>
      <c r="HD63" s="28"/>
      <c r="HE63" s="28"/>
      <c r="HF63" s="28"/>
      <c r="HG63" s="16"/>
      <c r="HH63" s="16"/>
      <c r="HI63" s="16"/>
      <c r="HJ63" s="16"/>
      <c r="HK63" s="28"/>
      <c r="HL63" s="28"/>
      <c r="HM63" s="16"/>
      <c r="HN63" s="28"/>
      <c r="HO63" s="28"/>
      <c r="HP63" s="28"/>
      <c r="HQ63" s="16"/>
      <c r="HR63" s="28"/>
      <c r="HS63" s="16"/>
      <c r="HT63" s="28"/>
      <c r="HU63" s="28"/>
      <c r="HV63" s="28"/>
      <c r="HW63" s="28"/>
      <c r="HX63" s="28"/>
      <c r="HY63" s="28"/>
      <c r="HZ63" s="16"/>
      <c r="IA63" s="16"/>
      <c r="IB63" s="16"/>
      <c r="IC63" s="16"/>
      <c r="ID63" s="16"/>
      <c r="IE63" s="16"/>
      <c r="IF63" s="16"/>
      <c r="IG63" s="16"/>
      <c r="IH63" s="20">
        <f t="shared" si="9"/>
        <v>202300</v>
      </c>
      <c r="II63" s="20">
        <f t="shared" si="10"/>
        <v>225500</v>
      </c>
      <c r="IJ63" s="20">
        <f t="shared" si="11"/>
        <v>225500</v>
      </c>
      <c r="IK63" s="28"/>
      <c r="IL63" s="16"/>
      <c r="IM63" s="28"/>
      <c r="IN63" s="28"/>
      <c r="IO63" s="16"/>
      <c r="IP63" s="16"/>
      <c r="IQ63" s="16"/>
      <c r="IR63" s="16"/>
      <c r="IS63" s="28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28"/>
      <c r="JI63" s="28"/>
      <c r="JJ63" s="16"/>
      <c r="JK63" s="28"/>
      <c r="JL63" s="16"/>
      <c r="JM63" s="28"/>
      <c r="JN63" s="28"/>
      <c r="JO63" s="16"/>
      <c r="JP63" s="16"/>
      <c r="JQ63" s="16"/>
      <c r="JR63" s="16"/>
      <c r="JS63" s="28"/>
      <c r="JT63" s="28"/>
      <c r="JU63" s="16"/>
      <c r="JV63" s="28"/>
      <c r="JW63" s="28"/>
      <c r="JX63" s="16">
        <v>202300</v>
      </c>
      <c r="JY63" s="28">
        <v>225500</v>
      </c>
      <c r="JZ63" s="28">
        <v>225500</v>
      </c>
      <c r="KA63" s="16"/>
      <c r="KB63" s="28"/>
      <c r="KC63" s="28"/>
      <c r="KD63" s="20">
        <f t="shared" si="12"/>
        <v>0</v>
      </c>
      <c r="KE63" s="20">
        <f t="shared" si="13"/>
        <v>0</v>
      </c>
      <c r="KF63" s="20">
        <f t="shared" si="14"/>
        <v>0</v>
      </c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0"/>
      <c r="LG63" s="10"/>
      <c r="LH63" s="10"/>
      <c r="LI63" s="10"/>
      <c r="LJ63" s="10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4"/>
      <c r="OS63" s="14"/>
      <c r="OT63" s="14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</row>
    <row r="64" spans="1:711" x14ac:dyDescent="0.25">
      <c r="A64" s="5" t="s">
        <v>72</v>
      </c>
      <c r="B64" s="20">
        <f t="shared" si="1"/>
        <v>6609341</v>
      </c>
      <c r="C64" s="20">
        <f t="shared" si="15"/>
        <v>9253042.0199999996</v>
      </c>
      <c r="D64" s="20">
        <f t="shared" si="16"/>
        <v>9253041.4100000001</v>
      </c>
      <c r="E64" s="30">
        <f t="shared" si="3"/>
        <v>5434470</v>
      </c>
      <c r="F64" s="30">
        <f t="shared" si="17"/>
        <v>5456375</v>
      </c>
      <c r="G64" s="30">
        <f t="shared" si="18"/>
        <v>5456375</v>
      </c>
      <c r="H64" s="28">
        <v>5252300</v>
      </c>
      <c r="I64" s="28">
        <v>5252300</v>
      </c>
      <c r="J64" s="28">
        <v>5252300</v>
      </c>
      <c r="K64" s="28">
        <v>182170</v>
      </c>
      <c r="L64" s="28">
        <v>204075</v>
      </c>
      <c r="M64" s="28">
        <v>204075</v>
      </c>
      <c r="N64" s="20">
        <f t="shared" si="6"/>
        <v>1093871</v>
      </c>
      <c r="O64" s="20">
        <f t="shared" si="7"/>
        <v>3706467.02</v>
      </c>
      <c r="P64" s="20">
        <f t="shared" si="8"/>
        <v>3706466.41</v>
      </c>
      <c r="Q64" s="28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28"/>
      <c r="AL64" s="28"/>
      <c r="AM64" s="16"/>
      <c r="AN64" s="16"/>
      <c r="AO64" s="16"/>
      <c r="AP64" s="16"/>
      <c r="AQ64" s="16"/>
      <c r="AR64" s="16"/>
      <c r="AS64" s="19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28"/>
      <c r="BF64" s="28"/>
      <c r="BG64" s="28"/>
      <c r="BH64" s="16"/>
      <c r="BI64" s="16"/>
      <c r="BJ64" s="16"/>
      <c r="BK64" s="16"/>
      <c r="BL64" s="28"/>
      <c r="BM64" s="28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28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28"/>
      <c r="DC64" s="28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28">
        <v>610876.02</v>
      </c>
      <c r="DT64" s="28">
        <v>610876.02</v>
      </c>
      <c r="DU64" s="28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28"/>
      <c r="FB64" s="28"/>
      <c r="FC64" s="16"/>
      <c r="FD64" s="16"/>
      <c r="FE64" s="16"/>
      <c r="FF64" s="16"/>
      <c r="FG64" s="16"/>
      <c r="FH64" s="16"/>
      <c r="FI64" s="16"/>
      <c r="FJ64" s="28"/>
      <c r="FK64" s="16"/>
      <c r="FL64" s="16"/>
      <c r="FM64" s="28"/>
      <c r="FN64" s="28"/>
      <c r="FO64" s="16"/>
      <c r="FP64" s="28"/>
      <c r="FQ64" s="28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28"/>
      <c r="GC64" s="28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28"/>
      <c r="GR64" s="28"/>
      <c r="GS64" s="28"/>
      <c r="GT64" s="28"/>
      <c r="GU64" s="16"/>
      <c r="GV64" s="16"/>
      <c r="GW64" s="28"/>
      <c r="GX64" s="16"/>
      <c r="GY64" s="28"/>
      <c r="GZ64" s="28"/>
      <c r="HA64" s="16">
        <v>943871</v>
      </c>
      <c r="HB64" s="36">
        <v>943871</v>
      </c>
      <c r="HC64" s="28">
        <v>943871</v>
      </c>
      <c r="HD64" s="28"/>
      <c r="HE64" s="51">
        <v>2001720</v>
      </c>
      <c r="HF64" s="28">
        <v>2001719.39</v>
      </c>
      <c r="HG64" s="16"/>
      <c r="HH64" s="16"/>
      <c r="HI64" s="16"/>
      <c r="HJ64" s="16"/>
      <c r="HK64" s="28"/>
      <c r="HL64" s="28"/>
      <c r="HM64" s="16"/>
      <c r="HN64" s="28"/>
      <c r="HO64" s="28"/>
      <c r="HP64" s="28">
        <v>150000</v>
      </c>
      <c r="HQ64" s="36">
        <v>150000</v>
      </c>
      <c r="HR64" s="28">
        <v>150000</v>
      </c>
      <c r="HS64" s="28"/>
      <c r="HT64" s="28"/>
      <c r="HU64" s="28"/>
      <c r="HV64" s="28"/>
      <c r="HW64" s="28"/>
      <c r="HX64" s="28"/>
      <c r="HY64" s="28"/>
      <c r="HZ64" s="16"/>
      <c r="IA64" s="16"/>
      <c r="IB64" s="16"/>
      <c r="IC64" s="16"/>
      <c r="ID64" s="16"/>
      <c r="IE64" s="16"/>
      <c r="IF64" s="16"/>
      <c r="IG64" s="16"/>
      <c r="IH64" s="20">
        <f t="shared" si="9"/>
        <v>81000</v>
      </c>
      <c r="II64" s="20">
        <f t="shared" si="10"/>
        <v>90200</v>
      </c>
      <c r="IJ64" s="20">
        <f t="shared" si="11"/>
        <v>90200</v>
      </c>
      <c r="IK64" s="28"/>
      <c r="IL64" s="16"/>
      <c r="IM64" s="28"/>
      <c r="IN64" s="28"/>
      <c r="IO64" s="16"/>
      <c r="IP64" s="16"/>
      <c r="IQ64" s="16"/>
      <c r="IR64" s="16"/>
      <c r="IS64" s="28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28"/>
      <c r="JI64" s="28"/>
      <c r="JJ64" s="16"/>
      <c r="JK64" s="28"/>
      <c r="JL64" s="16"/>
      <c r="JM64" s="28"/>
      <c r="JN64" s="28"/>
      <c r="JO64" s="16"/>
      <c r="JP64" s="16"/>
      <c r="JQ64" s="16"/>
      <c r="JR64" s="16"/>
      <c r="JS64" s="28"/>
      <c r="JT64" s="28"/>
      <c r="JU64" s="16"/>
      <c r="JV64" s="28"/>
      <c r="JW64" s="28"/>
      <c r="JX64" s="16">
        <v>81000</v>
      </c>
      <c r="JY64" s="28">
        <v>90200</v>
      </c>
      <c r="JZ64" s="28">
        <v>90200</v>
      </c>
      <c r="KA64" s="16"/>
      <c r="KB64" s="28"/>
      <c r="KC64" s="28"/>
      <c r="KD64" s="20">
        <f t="shared" si="12"/>
        <v>0</v>
      </c>
      <c r="KE64" s="20">
        <f t="shared" si="13"/>
        <v>0</v>
      </c>
      <c r="KF64" s="20">
        <f t="shared" si="14"/>
        <v>0</v>
      </c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0"/>
      <c r="LG64" s="10"/>
      <c r="LH64" s="10"/>
      <c r="LI64" s="10"/>
      <c r="LJ64" s="10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4"/>
      <c r="OS64" s="14"/>
      <c r="OT64" s="14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</row>
    <row r="65" spans="1:711" x14ac:dyDescent="0.25">
      <c r="A65" s="4" t="s">
        <v>73</v>
      </c>
      <c r="B65" s="20">
        <f t="shared" si="1"/>
        <v>213575060.08999997</v>
      </c>
      <c r="C65" s="20">
        <f t="shared" si="15"/>
        <v>244304902.29000002</v>
      </c>
      <c r="D65" s="20">
        <f t="shared" si="16"/>
        <v>239942584.86000001</v>
      </c>
      <c r="E65" s="30">
        <f t="shared" si="3"/>
        <v>102039570</v>
      </c>
      <c r="F65" s="30">
        <f t="shared" si="17"/>
        <v>103441206</v>
      </c>
      <c r="G65" s="30">
        <f t="shared" si="18"/>
        <v>103441206</v>
      </c>
      <c r="H65" s="28">
        <v>92032400</v>
      </c>
      <c r="I65" s="28">
        <v>92032400</v>
      </c>
      <c r="J65" s="28">
        <v>92032400</v>
      </c>
      <c r="K65" s="28">
        <v>10007170</v>
      </c>
      <c r="L65" s="28">
        <v>11408806</v>
      </c>
      <c r="M65" s="28">
        <v>11408806</v>
      </c>
      <c r="N65" s="20">
        <f t="shared" si="6"/>
        <v>12267251.539999999</v>
      </c>
      <c r="O65" s="20">
        <f t="shared" si="7"/>
        <v>41022648.299999997</v>
      </c>
      <c r="P65" s="20">
        <f t="shared" si="8"/>
        <v>36909414.210000001</v>
      </c>
      <c r="Q65" s="28"/>
      <c r="R65" s="16"/>
      <c r="S65" s="16"/>
      <c r="T65" s="16"/>
      <c r="U65" s="16"/>
      <c r="V65" s="16"/>
      <c r="W65" s="16"/>
      <c r="X65" s="16"/>
      <c r="Y65" s="16"/>
      <c r="Z65" s="16"/>
      <c r="AA65" s="16">
        <v>429634.18</v>
      </c>
      <c r="AB65" s="16">
        <v>429634.18</v>
      </c>
      <c r="AC65" s="16"/>
      <c r="AD65" s="16"/>
      <c r="AE65" s="16"/>
      <c r="AF65" s="16"/>
      <c r="AG65" s="16">
        <v>71236.92</v>
      </c>
      <c r="AH65" s="16">
        <v>71236.92</v>
      </c>
      <c r="AI65" s="16">
        <v>2234117.36</v>
      </c>
      <c r="AJ65" s="16">
        <v>2234117.36</v>
      </c>
      <c r="AK65" s="28">
        <v>1858673.46</v>
      </c>
      <c r="AL65" s="28"/>
      <c r="AM65" s="16"/>
      <c r="AN65" s="16"/>
      <c r="AO65" s="16"/>
      <c r="AP65" s="16"/>
      <c r="AQ65" s="16"/>
      <c r="AR65" s="16"/>
      <c r="AS65" s="19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>
        <v>1564923.18</v>
      </c>
      <c r="BE65" s="28">
        <v>2403856.39</v>
      </c>
      <c r="BF65" s="28">
        <v>2403856.39</v>
      </c>
      <c r="BG65" s="28">
        <v>3278460</v>
      </c>
      <c r="BH65" s="16">
        <v>3965754</v>
      </c>
      <c r="BI65" s="16">
        <v>3965754</v>
      </c>
      <c r="BJ65" s="16"/>
      <c r="BK65" s="16"/>
      <c r="BL65" s="28"/>
      <c r="BM65" s="28"/>
      <c r="BN65" s="16"/>
      <c r="BO65" s="16"/>
      <c r="BP65" s="16"/>
      <c r="BQ65" s="16"/>
      <c r="BR65" s="16"/>
      <c r="BS65" s="16"/>
      <c r="BT65" s="16"/>
      <c r="BU65" s="16"/>
      <c r="BV65" s="16">
        <v>1242549</v>
      </c>
      <c r="BW65" s="16">
        <v>433034.03</v>
      </c>
      <c r="BX65" s="16">
        <v>433034.03</v>
      </c>
      <c r="BY65" s="16"/>
      <c r="BZ65" s="16">
        <v>2490790.11</v>
      </c>
      <c r="CA65" s="28">
        <v>2076940.58</v>
      </c>
      <c r="CB65" s="16"/>
      <c r="CC65" s="16">
        <v>2259172.91</v>
      </c>
      <c r="CD65" s="16">
        <v>2241338.2999999998</v>
      </c>
      <c r="CE65" s="16"/>
      <c r="CF65" s="16"/>
      <c r="CG65" s="16"/>
      <c r="CH65" s="16">
        <v>457380</v>
      </c>
      <c r="CI65" s="16">
        <v>177959.03</v>
      </c>
      <c r="CJ65" s="16">
        <v>177959.03</v>
      </c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>
        <v>1119216</v>
      </c>
      <c r="CX65" s="16">
        <v>1119216</v>
      </c>
      <c r="CY65" s="16">
        <v>1119216</v>
      </c>
      <c r="CZ65" s="16"/>
      <c r="DA65" s="16">
        <v>6655610.3899999997</v>
      </c>
      <c r="DB65" s="28">
        <v>6318551.3300000001</v>
      </c>
      <c r="DC65" s="28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28"/>
      <c r="DT65" s="28"/>
      <c r="DU65" s="28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>
        <v>856028.13</v>
      </c>
      <c r="EL65" s="28">
        <v>0</v>
      </c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28"/>
      <c r="FB65" s="28"/>
      <c r="FC65" s="16"/>
      <c r="FD65" s="16"/>
      <c r="FE65" s="16"/>
      <c r="FF65" s="34">
        <v>219464.88</v>
      </c>
      <c r="FG65" s="16">
        <v>185446.04</v>
      </c>
      <c r="FH65" s="16"/>
      <c r="FI65" s="34">
        <f>2770998.61+2019634.8+2789893.25+1748843.28</f>
        <v>9329369.9399999995</v>
      </c>
      <c r="FJ65" s="28">
        <v>9329369.9199999999</v>
      </c>
      <c r="FK65" s="16"/>
      <c r="FL65" s="34">
        <v>2839040.59</v>
      </c>
      <c r="FM65" s="28">
        <v>2839040.59</v>
      </c>
      <c r="FN65" s="28"/>
      <c r="FO65" s="16"/>
      <c r="FP65" s="28"/>
      <c r="FQ65" s="28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28"/>
      <c r="GC65" s="28"/>
      <c r="GD65" s="16"/>
      <c r="GE65" s="16"/>
      <c r="GF65" s="16"/>
      <c r="GG65" s="16"/>
      <c r="GH65" s="16"/>
      <c r="GI65" s="16"/>
      <c r="GJ65" s="16"/>
      <c r="GK65" s="16"/>
      <c r="GL65" s="16"/>
      <c r="GM65" s="16">
        <v>88757.440000000002</v>
      </c>
      <c r="GN65" s="16">
        <v>88757.440000000002</v>
      </c>
      <c r="GO65" s="16"/>
      <c r="GP65" s="16"/>
      <c r="GQ65" s="28"/>
      <c r="GR65" s="28"/>
      <c r="GS65" s="28"/>
      <c r="GT65" s="28"/>
      <c r="GU65" s="16"/>
      <c r="GV65" s="16"/>
      <c r="GW65" s="28"/>
      <c r="GX65" s="16"/>
      <c r="GY65" s="28"/>
      <c r="GZ65" s="28"/>
      <c r="HA65" s="16">
        <v>2070606</v>
      </c>
      <c r="HB65" s="36">
        <v>2070606</v>
      </c>
      <c r="HC65" s="28">
        <v>2070606</v>
      </c>
      <c r="HD65" s="28"/>
      <c r="HE65" s="28"/>
      <c r="HF65" s="28"/>
      <c r="HG65" s="16"/>
      <c r="HH65" s="16"/>
      <c r="HI65" s="16"/>
      <c r="HJ65" s="16"/>
      <c r="HK65" s="28">
        <v>2079000</v>
      </c>
      <c r="HL65" s="28">
        <v>0</v>
      </c>
      <c r="HM65" s="16">
        <v>300000</v>
      </c>
      <c r="HN65" s="34">
        <v>1300000</v>
      </c>
      <c r="HO65" s="28">
        <v>1300000</v>
      </c>
      <c r="HP65" s="28"/>
      <c r="HQ65" s="16"/>
      <c r="HR65" s="28"/>
      <c r="HS65" s="16"/>
      <c r="HT65" s="28"/>
      <c r="HU65" s="28"/>
      <c r="HV65" s="28"/>
      <c r="HW65" s="28"/>
      <c r="HX65" s="28"/>
      <c r="HY65" s="28"/>
      <c r="HZ65" s="16"/>
      <c r="IA65" s="16"/>
      <c r="IB65" s="16"/>
      <c r="IC65" s="16"/>
      <c r="ID65" s="16"/>
      <c r="IE65" s="16"/>
      <c r="IF65" s="16"/>
      <c r="IG65" s="16"/>
      <c r="IH65" s="20">
        <f t="shared" si="9"/>
        <v>99268238.549999982</v>
      </c>
      <c r="II65" s="20">
        <f t="shared" si="10"/>
        <v>97438787.989999995</v>
      </c>
      <c r="IJ65" s="20">
        <f t="shared" si="11"/>
        <v>97384408.899999991</v>
      </c>
      <c r="IK65" s="28">
        <v>32478150</v>
      </c>
      <c r="IL65" s="16">
        <v>31401939</v>
      </c>
      <c r="IM65" s="28">
        <v>31401939</v>
      </c>
      <c r="IN65" s="28"/>
      <c r="IO65" s="16"/>
      <c r="IP65" s="16"/>
      <c r="IQ65" s="16">
        <v>62785711</v>
      </c>
      <c r="IR65" s="16">
        <v>62509995</v>
      </c>
      <c r="IS65" s="28">
        <v>62509995</v>
      </c>
      <c r="IT65" s="16"/>
      <c r="IU65" s="16"/>
      <c r="IV65" s="16"/>
      <c r="IW65" s="16"/>
      <c r="IX65" s="16"/>
      <c r="IY65" s="16"/>
      <c r="IZ65" s="16">
        <v>371594</v>
      </c>
      <c r="JA65" s="16">
        <v>371594</v>
      </c>
      <c r="JB65" s="16">
        <v>371594</v>
      </c>
      <c r="JC65" s="16">
        <v>881288.35</v>
      </c>
      <c r="JD65" s="16">
        <v>464651.01</v>
      </c>
      <c r="JE65" s="16">
        <v>464651.01</v>
      </c>
      <c r="JF65" s="16">
        <v>2146914</v>
      </c>
      <c r="JG65" s="16">
        <v>2110349.35</v>
      </c>
      <c r="JH65" s="28">
        <v>2110349.35</v>
      </c>
      <c r="JI65" s="28">
        <v>50820</v>
      </c>
      <c r="JJ65" s="16"/>
      <c r="JK65" s="28"/>
      <c r="JL65" s="16">
        <v>11833.8</v>
      </c>
      <c r="JM65" s="28">
        <v>11833.8</v>
      </c>
      <c r="JN65" s="28">
        <v>11833.8</v>
      </c>
      <c r="JO65" s="16">
        <v>427867.74</v>
      </c>
      <c r="JP65" s="16">
        <v>427867.74</v>
      </c>
      <c r="JQ65" s="16">
        <v>427867.74</v>
      </c>
      <c r="JR65" s="16">
        <v>30180.66</v>
      </c>
      <c r="JS65" s="28">
        <v>56679.09</v>
      </c>
      <c r="JT65" s="28">
        <v>56679</v>
      </c>
      <c r="JU65" s="16">
        <v>35098</v>
      </c>
      <c r="JV65" s="28">
        <v>35098</v>
      </c>
      <c r="JW65" s="28">
        <v>29500</v>
      </c>
      <c r="JX65" s="16"/>
      <c r="JY65" s="28"/>
      <c r="JZ65" s="28"/>
      <c r="KA65" s="16">
        <v>48781</v>
      </c>
      <c r="KB65" s="28">
        <v>48781</v>
      </c>
      <c r="KC65" s="28">
        <v>0</v>
      </c>
      <c r="KD65" s="20">
        <f t="shared" si="12"/>
        <v>0</v>
      </c>
      <c r="KE65" s="20">
        <f t="shared" si="13"/>
        <v>2402260</v>
      </c>
      <c r="KF65" s="20">
        <f t="shared" si="14"/>
        <v>2207555.75</v>
      </c>
      <c r="KG65" s="28"/>
      <c r="KH65" s="28">
        <v>2187360</v>
      </c>
      <c r="KI65" s="28">
        <v>1996101.13</v>
      </c>
      <c r="KJ65" s="28"/>
      <c r="KK65" s="28"/>
      <c r="KL65" s="28"/>
      <c r="KM65" s="28"/>
      <c r="KN65" s="28">
        <v>214900</v>
      </c>
      <c r="KO65" s="28">
        <v>211454.62</v>
      </c>
      <c r="KP65" s="28"/>
      <c r="KQ65" s="28"/>
      <c r="KR65" s="28"/>
      <c r="KS65" s="28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6"/>
      <c r="LF65" s="10"/>
      <c r="LG65" s="10"/>
      <c r="LH65" s="10"/>
      <c r="LI65" s="10"/>
      <c r="LJ65" s="10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4"/>
      <c r="OS65" s="14"/>
      <c r="OT65" s="14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</row>
    <row r="66" spans="1:711" x14ac:dyDescent="0.25">
      <c r="A66" s="5" t="s">
        <v>74</v>
      </c>
      <c r="B66" s="20">
        <f t="shared" si="1"/>
        <v>13450152</v>
      </c>
      <c r="C66" s="20">
        <f t="shared" si="15"/>
        <v>30716805.18</v>
      </c>
      <c r="D66" s="20">
        <f t="shared" si="16"/>
        <v>29321897.5</v>
      </c>
      <c r="E66" s="30">
        <f t="shared" si="3"/>
        <v>9481490</v>
      </c>
      <c r="F66" s="30">
        <f t="shared" si="17"/>
        <v>9690357</v>
      </c>
      <c r="G66" s="30">
        <f t="shared" si="18"/>
        <v>9690357</v>
      </c>
      <c r="H66" s="28">
        <v>8312600</v>
      </c>
      <c r="I66" s="28">
        <v>8312600</v>
      </c>
      <c r="J66" s="28">
        <v>8312600</v>
      </c>
      <c r="K66" s="28">
        <v>1168890</v>
      </c>
      <c r="L66" s="28">
        <v>1377757</v>
      </c>
      <c r="M66" s="28">
        <v>1377757</v>
      </c>
      <c r="N66" s="20">
        <f t="shared" si="6"/>
        <v>3968662</v>
      </c>
      <c r="O66" s="20">
        <f t="shared" si="7"/>
        <v>6258397.3799999999</v>
      </c>
      <c r="P66" s="20">
        <f t="shared" si="8"/>
        <v>6067504.9000000004</v>
      </c>
      <c r="Q66" s="28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28"/>
      <c r="AL66" s="28"/>
      <c r="AM66" s="16"/>
      <c r="AN66" s="16"/>
      <c r="AO66" s="16"/>
      <c r="AP66" s="16"/>
      <c r="AQ66" s="16"/>
      <c r="AR66" s="16"/>
      <c r="AS66" s="19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28"/>
      <c r="BF66" s="28"/>
      <c r="BG66" s="28"/>
      <c r="BH66" s="16"/>
      <c r="BI66" s="16"/>
      <c r="BJ66" s="16"/>
      <c r="BK66" s="16"/>
      <c r="BL66" s="28"/>
      <c r="BM66" s="28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28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>
        <v>1916610.38</v>
      </c>
      <c r="DB66" s="28">
        <v>1725717.9</v>
      </c>
      <c r="DC66" s="28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28"/>
      <c r="DT66" s="28"/>
      <c r="DU66" s="28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>
        <v>373125</v>
      </c>
      <c r="FA66" s="28">
        <v>373125</v>
      </c>
      <c r="FB66" s="28"/>
      <c r="FC66" s="16"/>
      <c r="FD66" s="16"/>
      <c r="FE66" s="16"/>
      <c r="FF66" s="16"/>
      <c r="FG66" s="16"/>
      <c r="FH66" s="16"/>
      <c r="FI66" s="16"/>
      <c r="FJ66" s="28"/>
      <c r="FK66" s="16"/>
      <c r="FL66" s="16"/>
      <c r="FM66" s="28"/>
      <c r="FN66" s="28"/>
      <c r="FO66" s="16"/>
      <c r="FP66" s="28"/>
      <c r="FQ66" s="28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28"/>
      <c r="GC66" s="28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28"/>
      <c r="GR66" s="28"/>
      <c r="GS66" s="28"/>
      <c r="GT66" s="28"/>
      <c r="GU66" s="16"/>
      <c r="GV66" s="16"/>
      <c r="GW66" s="28"/>
      <c r="GX66" s="16"/>
      <c r="GY66" s="28"/>
      <c r="GZ66" s="28"/>
      <c r="HA66" s="16">
        <v>3968662</v>
      </c>
      <c r="HB66" s="36">
        <v>3968662</v>
      </c>
      <c r="HC66" s="28">
        <v>3968662</v>
      </c>
      <c r="HD66" s="28"/>
      <c r="HE66" s="28"/>
      <c r="HF66" s="28"/>
      <c r="HG66" s="16"/>
      <c r="HH66" s="16"/>
      <c r="HI66" s="16"/>
      <c r="HJ66" s="16"/>
      <c r="HK66" s="28"/>
      <c r="HL66" s="28"/>
      <c r="HM66" s="16"/>
      <c r="HN66" s="28"/>
      <c r="HO66" s="28"/>
      <c r="HP66" s="28"/>
      <c r="HQ66" s="16"/>
      <c r="HR66" s="28"/>
      <c r="HS66" s="16"/>
      <c r="HT66" s="28"/>
      <c r="HU66" s="28"/>
      <c r="HV66" s="28"/>
      <c r="HW66" s="28"/>
      <c r="HX66" s="28"/>
      <c r="HY66" s="28"/>
      <c r="HZ66" s="16"/>
      <c r="IA66" s="16"/>
      <c r="IB66" s="16"/>
      <c r="IC66" s="16"/>
      <c r="ID66" s="16"/>
      <c r="IE66" s="16"/>
      <c r="IF66" s="16"/>
      <c r="IG66" s="16"/>
      <c r="IH66" s="20">
        <f t="shared" si="9"/>
        <v>0</v>
      </c>
      <c r="II66" s="20">
        <f t="shared" si="10"/>
        <v>0</v>
      </c>
      <c r="IJ66" s="20">
        <f t="shared" si="11"/>
        <v>0</v>
      </c>
      <c r="IK66" s="28"/>
      <c r="IL66" s="16"/>
      <c r="IM66" s="28"/>
      <c r="IN66" s="28"/>
      <c r="IO66" s="16"/>
      <c r="IP66" s="16"/>
      <c r="IQ66" s="16"/>
      <c r="IR66" s="16"/>
      <c r="IS66" s="42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28"/>
      <c r="JI66" s="28"/>
      <c r="JJ66" s="16"/>
      <c r="JK66" s="28"/>
      <c r="JL66" s="16"/>
      <c r="JM66" s="28"/>
      <c r="JN66" s="28"/>
      <c r="JO66" s="16"/>
      <c r="JP66" s="16"/>
      <c r="JQ66" s="16"/>
      <c r="JR66" s="16"/>
      <c r="JS66" s="28"/>
      <c r="JT66" s="28"/>
      <c r="JU66" s="16"/>
      <c r="JV66" s="28"/>
      <c r="JW66" s="28"/>
      <c r="JX66" s="16"/>
      <c r="JY66" s="28"/>
      <c r="JZ66" s="28"/>
      <c r="KA66" s="16"/>
      <c r="KB66" s="28"/>
      <c r="KC66" s="28"/>
      <c r="KD66" s="20">
        <f t="shared" si="12"/>
        <v>0</v>
      </c>
      <c r="KE66" s="20">
        <f t="shared" si="13"/>
        <v>14768050.799999999</v>
      </c>
      <c r="KF66" s="20">
        <f t="shared" si="14"/>
        <v>13564035.6</v>
      </c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>
        <v>14768050.799999999</v>
      </c>
      <c r="KR66" s="28">
        <v>13564035.6</v>
      </c>
      <c r="KS66" s="28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0"/>
      <c r="LG66" s="10"/>
      <c r="LH66" s="10"/>
      <c r="LI66" s="10"/>
      <c r="LJ66" s="10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4"/>
      <c r="OS66" s="14"/>
      <c r="OT66" s="14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</row>
    <row r="67" spans="1:711" x14ac:dyDescent="0.25">
      <c r="A67" s="5" t="s">
        <v>75</v>
      </c>
      <c r="B67" s="20">
        <f t="shared" si="1"/>
        <v>4439469</v>
      </c>
      <c r="C67" s="20">
        <f t="shared" si="15"/>
        <v>11345503</v>
      </c>
      <c r="D67" s="20">
        <f t="shared" si="16"/>
        <v>9677371.3599999994</v>
      </c>
      <c r="E67" s="30">
        <f t="shared" si="3"/>
        <v>4229090</v>
      </c>
      <c r="F67" s="30">
        <f t="shared" si="17"/>
        <v>4229090</v>
      </c>
      <c r="G67" s="30">
        <f t="shared" si="18"/>
        <v>4229090</v>
      </c>
      <c r="H67" s="28">
        <v>4128200</v>
      </c>
      <c r="I67" s="28">
        <v>4128200</v>
      </c>
      <c r="J67" s="28">
        <v>4128200</v>
      </c>
      <c r="K67" s="28">
        <v>100890</v>
      </c>
      <c r="L67" s="28">
        <v>100890</v>
      </c>
      <c r="M67" s="28">
        <v>100890</v>
      </c>
      <c r="N67" s="20">
        <f t="shared" si="6"/>
        <v>129379</v>
      </c>
      <c r="O67" s="20">
        <f t="shared" si="7"/>
        <v>7026213</v>
      </c>
      <c r="P67" s="20">
        <f t="shared" si="8"/>
        <v>5358081.3600000003</v>
      </c>
      <c r="Q67" s="28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28"/>
      <c r="AL67" s="28"/>
      <c r="AM67" s="16"/>
      <c r="AN67" s="16"/>
      <c r="AO67" s="16"/>
      <c r="AP67" s="16"/>
      <c r="AQ67" s="16"/>
      <c r="AR67" s="16"/>
      <c r="AS67" s="19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28"/>
      <c r="BF67" s="28"/>
      <c r="BG67" s="28"/>
      <c r="BH67" s="16"/>
      <c r="BI67" s="16"/>
      <c r="BJ67" s="16"/>
      <c r="BK67" s="16"/>
      <c r="BL67" s="28"/>
      <c r="BM67" s="28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28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28"/>
      <c r="DC67" s="28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28"/>
      <c r="DT67" s="28"/>
      <c r="DU67" s="28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>
        <v>223500</v>
      </c>
      <c r="FA67" s="28">
        <v>223500</v>
      </c>
      <c r="FB67" s="28"/>
      <c r="FC67" s="16"/>
      <c r="FD67" s="16"/>
      <c r="FE67" s="16"/>
      <c r="FF67" s="16"/>
      <c r="FG67" s="16"/>
      <c r="FH67" s="16"/>
      <c r="FI67" s="16"/>
      <c r="FJ67" s="28"/>
      <c r="FK67" s="16"/>
      <c r="FL67" s="16"/>
      <c r="FM67" s="28"/>
      <c r="FN67" s="28"/>
      <c r="FO67" s="16"/>
      <c r="FP67" s="28"/>
      <c r="FQ67" s="28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28"/>
      <c r="GC67" s="28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28"/>
      <c r="GR67" s="28"/>
      <c r="GS67" s="28"/>
      <c r="GT67" s="28"/>
      <c r="GU67" s="16"/>
      <c r="GV67" s="16"/>
      <c r="GW67" s="28"/>
      <c r="GX67" s="16"/>
      <c r="GY67" s="28">
        <v>53764</v>
      </c>
      <c r="GZ67" s="28">
        <v>53764</v>
      </c>
      <c r="HA67" s="16">
        <v>129379</v>
      </c>
      <c r="HB67" s="36">
        <v>129379</v>
      </c>
      <c r="HC67" s="28">
        <v>129379</v>
      </c>
      <c r="HD67" s="28"/>
      <c r="HE67" s="51">
        <v>6619570</v>
      </c>
      <c r="HF67" s="28">
        <v>4951438.3600000003</v>
      </c>
      <c r="HG67" s="16"/>
      <c r="HH67" s="16"/>
      <c r="HI67" s="16"/>
      <c r="HJ67" s="16"/>
      <c r="HK67" s="28"/>
      <c r="HL67" s="28"/>
      <c r="HM67" s="16"/>
      <c r="HN67" s="28"/>
      <c r="HO67" s="28"/>
      <c r="HP67" s="28"/>
      <c r="HQ67" s="16"/>
      <c r="HR67" s="28"/>
      <c r="HS67" s="16"/>
      <c r="HT67" s="28"/>
      <c r="HU67" s="28"/>
      <c r="HV67" s="28"/>
      <c r="HW67" s="28"/>
      <c r="HX67" s="28"/>
      <c r="HY67" s="28"/>
      <c r="HZ67" s="16"/>
      <c r="IA67" s="16"/>
      <c r="IB67" s="16"/>
      <c r="IC67" s="16"/>
      <c r="ID67" s="16"/>
      <c r="IE67" s="16"/>
      <c r="IF67" s="16"/>
      <c r="IG67" s="16"/>
      <c r="IH67" s="20">
        <f t="shared" si="9"/>
        <v>81000</v>
      </c>
      <c r="II67" s="20">
        <f t="shared" si="10"/>
        <v>90200</v>
      </c>
      <c r="IJ67" s="20">
        <f t="shared" si="11"/>
        <v>90200</v>
      </c>
      <c r="IK67" s="28"/>
      <c r="IL67" s="16"/>
      <c r="IM67" s="28"/>
      <c r="IN67" s="28"/>
      <c r="IO67" s="16"/>
      <c r="IP67" s="16"/>
      <c r="IQ67" s="16"/>
      <c r="IR67" s="16"/>
      <c r="IS67" s="28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28"/>
      <c r="JI67" s="28"/>
      <c r="JJ67" s="16"/>
      <c r="JK67" s="28"/>
      <c r="JL67" s="16"/>
      <c r="JM67" s="28"/>
      <c r="JN67" s="28"/>
      <c r="JO67" s="16"/>
      <c r="JP67" s="16"/>
      <c r="JQ67" s="16"/>
      <c r="JR67" s="16"/>
      <c r="JS67" s="28"/>
      <c r="JT67" s="28"/>
      <c r="JU67" s="16"/>
      <c r="JV67" s="28"/>
      <c r="JW67" s="28"/>
      <c r="JX67" s="16">
        <v>81000</v>
      </c>
      <c r="JY67" s="28">
        <v>90200</v>
      </c>
      <c r="JZ67" s="28">
        <v>90200</v>
      </c>
      <c r="KA67" s="16"/>
      <c r="KB67" s="28"/>
      <c r="KC67" s="28"/>
      <c r="KD67" s="20">
        <f t="shared" si="12"/>
        <v>0</v>
      </c>
      <c r="KE67" s="20">
        <f t="shared" si="13"/>
        <v>0</v>
      </c>
      <c r="KF67" s="20">
        <f t="shared" si="14"/>
        <v>0</v>
      </c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0"/>
      <c r="LG67" s="10"/>
      <c r="LH67" s="10"/>
      <c r="LI67" s="10"/>
      <c r="LJ67" s="10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4"/>
      <c r="OS67" s="14"/>
      <c r="OT67" s="14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</row>
    <row r="68" spans="1:711" x14ac:dyDescent="0.25">
      <c r="A68" s="5" t="s">
        <v>76</v>
      </c>
      <c r="B68" s="20">
        <f t="shared" si="1"/>
        <v>10213157</v>
      </c>
      <c r="C68" s="20">
        <f t="shared" si="15"/>
        <v>10263647</v>
      </c>
      <c r="D68" s="20">
        <f t="shared" si="16"/>
        <v>10263647</v>
      </c>
      <c r="E68" s="30">
        <f t="shared" si="3"/>
        <v>9471410</v>
      </c>
      <c r="F68" s="30">
        <f t="shared" si="17"/>
        <v>9498700</v>
      </c>
      <c r="G68" s="30">
        <f t="shared" si="18"/>
        <v>9498700</v>
      </c>
      <c r="H68" s="28">
        <v>8966700</v>
      </c>
      <c r="I68" s="28">
        <v>8966700</v>
      </c>
      <c r="J68" s="28">
        <v>8966700</v>
      </c>
      <c r="K68" s="28">
        <v>504710</v>
      </c>
      <c r="L68" s="28">
        <v>532000</v>
      </c>
      <c r="M68" s="28">
        <v>532000</v>
      </c>
      <c r="N68" s="20">
        <f t="shared" si="6"/>
        <v>539447</v>
      </c>
      <c r="O68" s="20">
        <f t="shared" si="7"/>
        <v>539447</v>
      </c>
      <c r="P68" s="20">
        <f t="shared" si="8"/>
        <v>539447</v>
      </c>
      <c r="Q68" s="28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28"/>
      <c r="AL68" s="28"/>
      <c r="AM68" s="16"/>
      <c r="AN68" s="16"/>
      <c r="AO68" s="16"/>
      <c r="AP68" s="16"/>
      <c r="AQ68" s="16"/>
      <c r="AR68" s="16"/>
      <c r="AS68" s="19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28"/>
      <c r="BF68" s="28"/>
      <c r="BG68" s="28"/>
      <c r="BH68" s="16"/>
      <c r="BI68" s="16"/>
      <c r="BJ68" s="16"/>
      <c r="BK68" s="16"/>
      <c r="BL68" s="28"/>
      <c r="BM68" s="28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28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28"/>
      <c r="DC68" s="28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28"/>
      <c r="DT68" s="28"/>
      <c r="DU68" s="28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28"/>
      <c r="FB68" s="28"/>
      <c r="FC68" s="16"/>
      <c r="FD68" s="16"/>
      <c r="FE68" s="16"/>
      <c r="FF68" s="16"/>
      <c r="FG68" s="16"/>
      <c r="FH68" s="16"/>
      <c r="FI68" s="16"/>
      <c r="FJ68" s="28"/>
      <c r="FK68" s="16"/>
      <c r="FL68" s="16"/>
      <c r="FM68" s="28"/>
      <c r="FN68" s="28"/>
      <c r="FO68" s="16"/>
      <c r="FP68" s="28"/>
      <c r="FQ68" s="28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28"/>
      <c r="GC68" s="28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28"/>
      <c r="GR68" s="28"/>
      <c r="GS68" s="28"/>
      <c r="GT68" s="28"/>
      <c r="GU68" s="16"/>
      <c r="GV68" s="16"/>
      <c r="GW68" s="28"/>
      <c r="GX68" s="16"/>
      <c r="GY68" s="28"/>
      <c r="GZ68" s="28"/>
      <c r="HA68" s="16">
        <v>539447</v>
      </c>
      <c r="HB68" s="36">
        <v>539447</v>
      </c>
      <c r="HC68" s="28">
        <v>539447</v>
      </c>
      <c r="HD68" s="28"/>
      <c r="HE68" s="28"/>
      <c r="HF68" s="28"/>
      <c r="HG68" s="16"/>
      <c r="HH68" s="16"/>
      <c r="HI68" s="16"/>
      <c r="HJ68" s="16"/>
      <c r="HK68" s="28"/>
      <c r="HL68" s="28"/>
      <c r="HM68" s="16"/>
      <c r="HN68" s="28"/>
      <c r="HO68" s="28"/>
      <c r="HP68" s="28"/>
      <c r="HQ68" s="16"/>
      <c r="HR68" s="28"/>
      <c r="HS68" s="16"/>
      <c r="HT68" s="28"/>
      <c r="HU68" s="28"/>
      <c r="HV68" s="28"/>
      <c r="HW68" s="28"/>
      <c r="HX68" s="28"/>
      <c r="HY68" s="28"/>
      <c r="HZ68" s="16"/>
      <c r="IA68" s="16"/>
      <c r="IB68" s="16"/>
      <c r="IC68" s="16"/>
      <c r="ID68" s="16"/>
      <c r="IE68" s="16"/>
      <c r="IF68" s="16"/>
      <c r="IG68" s="16"/>
      <c r="IH68" s="20">
        <f t="shared" si="9"/>
        <v>202300</v>
      </c>
      <c r="II68" s="20">
        <f t="shared" si="10"/>
        <v>225500</v>
      </c>
      <c r="IJ68" s="20">
        <f t="shared" si="11"/>
        <v>225500</v>
      </c>
      <c r="IK68" s="28"/>
      <c r="IL68" s="16"/>
      <c r="IM68" s="28"/>
      <c r="IN68" s="28"/>
      <c r="IO68" s="16"/>
      <c r="IP68" s="16"/>
      <c r="IQ68" s="16"/>
      <c r="IR68" s="16"/>
      <c r="IS68" s="28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28"/>
      <c r="JI68" s="28"/>
      <c r="JJ68" s="16"/>
      <c r="JK68" s="28"/>
      <c r="JL68" s="16"/>
      <c r="JM68" s="28"/>
      <c r="JN68" s="28"/>
      <c r="JO68" s="16"/>
      <c r="JP68" s="16"/>
      <c r="JQ68" s="16"/>
      <c r="JR68" s="16"/>
      <c r="JS68" s="28"/>
      <c r="JT68" s="28"/>
      <c r="JU68" s="16"/>
      <c r="JV68" s="28"/>
      <c r="JW68" s="28"/>
      <c r="JX68" s="16">
        <v>202300</v>
      </c>
      <c r="JY68" s="28">
        <v>225500</v>
      </c>
      <c r="JZ68" s="28">
        <v>225500</v>
      </c>
      <c r="KA68" s="16"/>
      <c r="KB68" s="28"/>
      <c r="KC68" s="28"/>
      <c r="KD68" s="20">
        <f t="shared" si="12"/>
        <v>0</v>
      </c>
      <c r="KE68" s="20">
        <f t="shared" si="13"/>
        <v>0</v>
      </c>
      <c r="KF68" s="20">
        <f t="shared" si="14"/>
        <v>0</v>
      </c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0"/>
      <c r="LG68" s="10"/>
      <c r="LH68" s="10"/>
      <c r="LI68" s="10"/>
      <c r="LJ68" s="10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4"/>
      <c r="OS68" s="14"/>
      <c r="OT68" s="14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</row>
    <row r="69" spans="1:711" x14ac:dyDescent="0.25">
      <c r="A69" s="5" t="s">
        <v>33</v>
      </c>
      <c r="B69" s="20">
        <f t="shared" si="1"/>
        <v>3444986</v>
      </c>
      <c r="C69" s="20">
        <f t="shared" si="15"/>
        <v>3456403</v>
      </c>
      <c r="D69" s="20">
        <f t="shared" si="16"/>
        <v>3456403</v>
      </c>
      <c r="E69" s="30">
        <f t="shared" si="3"/>
        <v>3184170</v>
      </c>
      <c r="F69" s="30">
        <f t="shared" si="17"/>
        <v>3186387</v>
      </c>
      <c r="G69" s="30">
        <f t="shared" si="18"/>
        <v>3186387</v>
      </c>
      <c r="H69" s="28">
        <v>2967500</v>
      </c>
      <c r="I69" s="28">
        <v>2967500</v>
      </c>
      <c r="J69" s="28">
        <v>2967500</v>
      </c>
      <c r="K69" s="28">
        <v>216670</v>
      </c>
      <c r="L69" s="28">
        <v>218887</v>
      </c>
      <c r="M69" s="28">
        <v>218887</v>
      </c>
      <c r="N69" s="20">
        <f t="shared" si="6"/>
        <v>179816</v>
      </c>
      <c r="O69" s="20">
        <f t="shared" si="7"/>
        <v>179816</v>
      </c>
      <c r="P69" s="20">
        <f t="shared" si="8"/>
        <v>179816</v>
      </c>
      <c r="Q69" s="28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28"/>
      <c r="AL69" s="28"/>
      <c r="AM69" s="16"/>
      <c r="AN69" s="16"/>
      <c r="AO69" s="16"/>
      <c r="AP69" s="16"/>
      <c r="AQ69" s="16"/>
      <c r="AR69" s="16"/>
      <c r="AS69" s="19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28"/>
      <c r="BF69" s="28"/>
      <c r="BG69" s="28"/>
      <c r="BH69" s="16"/>
      <c r="BI69" s="16"/>
      <c r="BJ69" s="16"/>
      <c r="BK69" s="16"/>
      <c r="BL69" s="28"/>
      <c r="BM69" s="28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28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28"/>
      <c r="DC69" s="28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28"/>
      <c r="DT69" s="28"/>
      <c r="DU69" s="28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28"/>
      <c r="FB69" s="28"/>
      <c r="FC69" s="16"/>
      <c r="FD69" s="16"/>
      <c r="FE69" s="16"/>
      <c r="FF69" s="16"/>
      <c r="FG69" s="16"/>
      <c r="FH69" s="16"/>
      <c r="FI69" s="16"/>
      <c r="FJ69" s="28"/>
      <c r="FK69" s="16"/>
      <c r="FL69" s="16"/>
      <c r="FM69" s="28"/>
      <c r="FN69" s="28"/>
      <c r="FO69" s="16"/>
      <c r="FP69" s="28"/>
      <c r="FQ69" s="28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28"/>
      <c r="GC69" s="28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28"/>
      <c r="GR69" s="28"/>
      <c r="GS69" s="28"/>
      <c r="GT69" s="28"/>
      <c r="GU69" s="16"/>
      <c r="GV69" s="16"/>
      <c r="GW69" s="28"/>
      <c r="GX69" s="16"/>
      <c r="GY69" s="28"/>
      <c r="GZ69" s="28"/>
      <c r="HA69" s="16">
        <v>179816</v>
      </c>
      <c r="HB69" s="36">
        <v>179816</v>
      </c>
      <c r="HC69" s="28">
        <v>179816</v>
      </c>
      <c r="HD69" s="28"/>
      <c r="HE69" s="28"/>
      <c r="HF69" s="28"/>
      <c r="HG69" s="16"/>
      <c r="HH69" s="16"/>
      <c r="HI69" s="16"/>
      <c r="HJ69" s="16"/>
      <c r="HK69" s="28"/>
      <c r="HL69" s="28"/>
      <c r="HM69" s="16"/>
      <c r="HN69" s="28"/>
      <c r="HO69" s="28"/>
      <c r="HP69" s="28"/>
      <c r="HQ69" s="16"/>
      <c r="HR69" s="28"/>
      <c r="HS69" s="16"/>
      <c r="HT69" s="28"/>
      <c r="HU69" s="28"/>
      <c r="HV69" s="28"/>
      <c r="HW69" s="28"/>
      <c r="HX69" s="28"/>
      <c r="HY69" s="28"/>
      <c r="HZ69" s="16"/>
      <c r="IA69" s="16"/>
      <c r="IB69" s="16"/>
      <c r="IC69" s="16"/>
      <c r="ID69" s="16"/>
      <c r="IE69" s="16"/>
      <c r="IF69" s="16"/>
      <c r="IG69" s="16"/>
      <c r="IH69" s="20">
        <f t="shared" si="9"/>
        <v>81000</v>
      </c>
      <c r="II69" s="20">
        <f t="shared" si="10"/>
        <v>90200</v>
      </c>
      <c r="IJ69" s="20">
        <f t="shared" si="11"/>
        <v>90200</v>
      </c>
      <c r="IK69" s="28"/>
      <c r="IL69" s="16"/>
      <c r="IM69" s="28"/>
      <c r="IN69" s="28"/>
      <c r="IO69" s="16"/>
      <c r="IP69" s="16"/>
      <c r="IQ69" s="16"/>
      <c r="IR69" s="16"/>
      <c r="IS69" s="28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28"/>
      <c r="JI69" s="28"/>
      <c r="JJ69" s="16"/>
      <c r="JK69" s="28"/>
      <c r="JL69" s="16"/>
      <c r="JM69" s="28"/>
      <c r="JN69" s="28"/>
      <c r="JO69" s="16"/>
      <c r="JP69" s="16"/>
      <c r="JQ69" s="16"/>
      <c r="JR69" s="16"/>
      <c r="JS69" s="28"/>
      <c r="JT69" s="28"/>
      <c r="JU69" s="16"/>
      <c r="JV69" s="28"/>
      <c r="JW69" s="28"/>
      <c r="JX69" s="16">
        <v>81000</v>
      </c>
      <c r="JY69" s="28">
        <v>90200</v>
      </c>
      <c r="JZ69" s="28">
        <v>90200</v>
      </c>
      <c r="KA69" s="16"/>
      <c r="KB69" s="28"/>
      <c r="KC69" s="28"/>
      <c r="KD69" s="20">
        <f t="shared" si="12"/>
        <v>0</v>
      </c>
      <c r="KE69" s="20">
        <f t="shared" si="13"/>
        <v>0</v>
      </c>
      <c r="KF69" s="20">
        <f t="shared" si="14"/>
        <v>0</v>
      </c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16"/>
      <c r="KU69" s="16"/>
      <c r="KV69" s="16"/>
      <c r="KW69" s="16"/>
      <c r="KX69" s="16"/>
      <c r="KY69" s="16"/>
      <c r="KZ69" s="16"/>
      <c r="LA69" s="16"/>
      <c r="LB69" s="16"/>
      <c r="LC69" s="16"/>
      <c r="LD69" s="16"/>
      <c r="LE69" s="16"/>
      <c r="LF69" s="10"/>
      <c r="LG69" s="10"/>
      <c r="LH69" s="10"/>
      <c r="LI69" s="10"/>
      <c r="LJ69" s="10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4"/>
      <c r="OS69" s="14"/>
      <c r="OT69" s="14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</row>
    <row r="70" spans="1:711" x14ac:dyDescent="0.25">
      <c r="A70" s="5" t="s">
        <v>77</v>
      </c>
      <c r="B70" s="20">
        <f t="shared" si="1"/>
        <v>16709518</v>
      </c>
      <c r="C70" s="20">
        <f t="shared" si="15"/>
        <v>17494570.34</v>
      </c>
      <c r="D70" s="20">
        <f t="shared" si="16"/>
        <v>17494570.34</v>
      </c>
      <c r="E70" s="30">
        <f t="shared" si="3"/>
        <v>14385640</v>
      </c>
      <c r="F70" s="30">
        <f t="shared" si="17"/>
        <v>14445432</v>
      </c>
      <c r="G70" s="30">
        <f t="shared" si="18"/>
        <v>14445432</v>
      </c>
      <c r="H70" s="28">
        <v>13765000</v>
      </c>
      <c r="I70" s="28">
        <v>13765000</v>
      </c>
      <c r="J70" s="28">
        <v>13765000</v>
      </c>
      <c r="K70" s="28">
        <v>620640</v>
      </c>
      <c r="L70" s="28">
        <v>680432</v>
      </c>
      <c r="M70" s="28">
        <v>680432</v>
      </c>
      <c r="N70" s="20">
        <f t="shared" si="6"/>
        <v>2121578</v>
      </c>
      <c r="O70" s="20">
        <f t="shared" si="7"/>
        <v>2823638.34</v>
      </c>
      <c r="P70" s="20">
        <f t="shared" si="8"/>
        <v>2823638.34</v>
      </c>
      <c r="Q70" s="28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28"/>
      <c r="AL70" s="28"/>
      <c r="AM70" s="16"/>
      <c r="AN70" s="16"/>
      <c r="AO70" s="16"/>
      <c r="AP70" s="16"/>
      <c r="AQ70" s="16"/>
      <c r="AR70" s="16"/>
      <c r="AS70" s="19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28"/>
      <c r="BF70" s="28"/>
      <c r="BG70" s="28"/>
      <c r="BH70" s="16"/>
      <c r="BI70" s="16"/>
      <c r="BJ70" s="16"/>
      <c r="BK70" s="16"/>
      <c r="BL70" s="28"/>
      <c r="BM70" s="28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28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28"/>
      <c r="DC70" s="28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28">
        <v>210000</v>
      </c>
      <c r="DT70" s="28">
        <v>210000</v>
      </c>
      <c r="DU70" s="28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>
        <v>492060.34</v>
      </c>
      <c r="FA70" s="28">
        <v>492060.34</v>
      </c>
      <c r="FB70" s="28"/>
      <c r="FC70" s="16"/>
      <c r="FD70" s="16"/>
      <c r="FE70" s="16"/>
      <c r="FF70" s="16"/>
      <c r="FG70" s="16"/>
      <c r="FH70" s="16"/>
      <c r="FI70" s="16"/>
      <c r="FJ70" s="28"/>
      <c r="FK70" s="16"/>
      <c r="FL70" s="16"/>
      <c r="FM70" s="28"/>
      <c r="FN70" s="28"/>
      <c r="FO70" s="16"/>
      <c r="FP70" s="28"/>
      <c r="FQ70" s="28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28"/>
      <c r="GC70" s="28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28"/>
      <c r="GR70" s="28"/>
      <c r="GS70" s="28"/>
      <c r="GT70" s="28"/>
      <c r="GU70" s="16"/>
      <c r="GV70" s="16"/>
      <c r="GW70" s="28"/>
      <c r="GX70" s="16"/>
      <c r="GY70" s="28"/>
      <c r="GZ70" s="28"/>
      <c r="HA70" s="16">
        <v>1121578</v>
      </c>
      <c r="HB70" s="36">
        <v>1121578</v>
      </c>
      <c r="HC70" s="28">
        <v>1121578</v>
      </c>
      <c r="HD70" s="28"/>
      <c r="HE70" s="28"/>
      <c r="HF70" s="28"/>
      <c r="HG70" s="16"/>
      <c r="HH70" s="16"/>
      <c r="HI70" s="16"/>
      <c r="HJ70" s="16"/>
      <c r="HK70" s="28"/>
      <c r="HL70" s="28"/>
      <c r="HM70" s="16"/>
      <c r="HN70" s="28"/>
      <c r="HO70" s="28"/>
      <c r="HP70" s="28"/>
      <c r="HQ70" s="16"/>
      <c r="HR70" s="28"/>
      <c r="HS70" s="16">
        <v>1000000</v>
      </c>
      <c r="HT70" s="51">
        <v>1000000</v>
      </c>
      <c r="HU70" s="28">
        <v>1000000</v>
      </c>
      <c r="HV70" s="28"/>
      <c r="HW70" s="28"/>
      <c r="HX70" s="28"/>
      <c r="HY70" s="28"/>
      <c r="HZ70" s="16"/>
      <c r="IA70" s="16"/>
      <c r="IB70" s="16"/>
      <c r="IC70" s="16"/>
      <c r="ID70" s="16"/>
      <c r="IE70" s="16"/>
      <c r="IF70" s="16"/>
      <c r="IG70" s="16"/>
      <c r="IH70" s="20">
        <f t="shared" si="9"/>
        <v>202300</v>
      </c>
      <c r="II70" s="20">
        <f t="shared" si="10"/>
        <v>225500</v>
      </c>
      <c r="IJ70" s="20">
        <f t="shared" si="11"/>
        <v>225500</v>
      </c>
      <c r="IK70" s="28"/>
      <c r="IL70" s="16"/>
      <c r="IM70" s="28"/>
      <c r="IN70" s="28"/>
      <c r="IO70" s="16"/>
      <c r="IP70" s="16"/>
      <c r="IQ70" s="16"/>
      <c r="IR70" s="16"/>
      <c r="IS70" s="28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28"/>
      <c r="JI70" s="28"/>
      <c r="JJ70" s="16"/>
      <c r="JK70" s="28"/>
      <c r="JL70" s="16"/>
      <c r="JM70" s="28"/>
      <c r="JN70" s="28"/>
      <c r="JO70" s="16"/>
      <c r="JP70" s="16"/>
      <c r="JQ70" s="16"/>
      <c r="JR70" s="16"/>
      <c r="JS70" s="28"/>
      <c r="JT70" s="28"/>
      <c r="JU70" s="16"/>
      <c r="JV70" s="28"/>
      <c r="JW70" s="28"/>
      <c r="JX70" s="16">
        <v>202300</v>
      </c>
      <c r="JY70" s="28">
        <v>225500</v>
      </c>
      <c r="JZ70" s="28">
        <v>225500</v>
      </c>
      <c r="KA70" s="16"/>
      <c r="KB70" s="28"/>
      <c r="KC70" s="28"/>
      <c r="KD70" s="20">
        <f t="shared" si="12"/>
        <v>0</v>
      </c>
      <c r="KE70" s="20">
        <f t="shared" si="13"/>
        <v>0</v>
      </c>
      <c r="KF70" s="20">
        <f t="shared" si="14"/>
        <v>0</v>
      </c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6"/>
      <c r="LF70" s="10"/>
      <c r="LG70" s="10"/>
      <c r="LH70" s="10"/>
      <c r="LI70" s="10"/>
      <c r="LJ70" s="10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4"/>
      <c r="OS70" s="14"/>
      <c r="OT70" s="14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</row>
    <row r="71" spans="1:711" x14ac:dyDescent="0.25">
      <c r="A71" s="5" t="s">
        <v>78</v>
      </c>
      <c r="B71" s="20">
        <f t="shared" si="1"/>
        <v>5587616</v>
      </c>
      <c r="C71" s="20">
        <f t="shared" si="15"/>
        <v>7022833</v>
      </c>
      <c r="D71" s="20">
        <f t="shared" si="16"/>
        <v>7022833</v>
      </c>
      <c r="E71" s="30">
        <f t="shared" si="3"/>
        <v>5326800</v>
      </c>
      <c r="F71" s="30">
        <f t="shared" si="17"/>
        <v>5352817</v>
      </c>
      <c r="G71" s="30">
        <f t="shared" si="18"/>
        <v>5352817</v>
      </c>
      <c r="H71" s="28">
        <v>5143600</v>
      </c>
      <c r="I71" s="28">
        <v>5143600</v>
      </c>
      <c r="J71" s="28">
        <v>5143600</v>
      </c>
      <c r="K71" s="28">
        <v>183200</v>
      </c>
      <c r="L71" s="28">
        <v>209217</v>
      </c>
      <c r="M71" s="28">
        <v>209217</v>
      </c>
      <c r="N71" s="20">
        <f t="shared" si="6"/>
        <v>179816</v>
      </c>
      <c r="O71" s="20">
        <f t="shared" si="7"/>
        <v>1579816</v>
      </c>
      <c r="P71" s="20">
        <f t="shared" si="8"/>
        <v>1579816</v>
      </c>
      <c r="Q71" s="28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28"/>
      <c r="AL71" s="28"/>
      <c r="AM71" s="16"/>
      <c r="AN71" s="16"/>
      <c r="AO71" s="16"/>
      <c r="AP71" s="16"/>
      <c r="AQ71" s="16"/>
      <c r="AR71" s="16"/>
      <c r="AS71" s="19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28"/>
      <c r="BF71" s="28"/>
      <c r="BG71" s="28"/>
      <c r="BH71" s="16"/>
      <c r="BI71" s="16"/>
      <c r="BJ71" s="16"/>
      <c r="BK71" s="16"/>
      <c r="BL71" s="28"/>
      <c r="BM71" s="28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28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28"/>
      <c r="DC71" s="28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28">
        <v>1400000</v>
      </c>
      <c r="DT71" s="28">
        <v>1400000</v>
      </c>
      <c r="DU71" s="28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28"/>
      <c r="FB71" s="28"/>
      <c r="FC71" s="16"/>
      <c r="FD71" s="16"/>
      <c r="FE71" s="16"/>
      <c r="FF71" s="16"/>
      <c r="FG71" s="16"/>
      <c r="FH71" s="16"/>
      <c r="FI71" s="16"/>
      <c r="FJ71" s="28"/>
      <c r="FK71" s="16"/>
      <c r="FL71" s="16"/>
      <c r="FM71" s="28"/>
      <c r="FN71" s="28"/>
      <c r="FO71" s="16"/>
      <c r="FP71" s="28"/>
      <c r="FQ71" s="28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28"/>
      <c r="GC71" s="28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28"/>
      <c r="GR71" s="28"/>
      <c r="GS71" s="28"/>
      <c r="GT71" s="28"/>
      <c r="GU71" s="16"/>
      <c r="GV71" s="16"/>
      <c r="GW71" s="28"/>
      <c r="GX71" s="16"/>
      <c r="GY71" s="28"/>
      <c r="GZ71" s="28"/>
      <c r="HA71" s="16">
        <v>179816</v>
      </c>
      <c r="HB71" s="36">
        <v>179816</v>
      </c>
      <c r="HC71" s="28">
        <v>179816</v>
      </c>
      <c r="HD71" s="28"/>
      <c r="HE71" s="28"/>
      <c r="HF71" s="28"/>
      <c r="HG71" s="16"/>
      <c r="HH71" s="16"/>
      <c r="HI71" s="16"/>
      <c r="HJ71" s="16"/>
      <c r="HK71" s="28"/>
      <c r="HL71" s="28"/>
      <c r="HM71" s="16"/>
      <c r="HN71" s="28"/>
      <c r="HO71" s="28"/>
      <c r="HP71" s="28"/>
      <c r="HQ71" s="16"/>
      <c r="HR71" s="28"/>
      <c r="HS71" s="16"/>
      <c r="HT71" s="28"/>
      <c r="HU71" s="28"/>
      <c r="HV71" s="28"/>
      <c r="HW71" s="28"/>
      <c r="HX71" s="28"/>
      <c r="HY71" s="28"/>
      <c r="HZ71" s="16"/>
      <c r="IA71" s="16"/>
      <c r="IB71" s="16"/>
      <c r="IC71" s="16"/>
      <c r="ID71" s="16"/>
      <c r="IE71" s="16"/>
      <c r="IF71" s="16"/>
      <c r="IG71" s="16"/>
      <c r="IH71" s="20">
        <f t="shared" si="9"/>
        <v>81000</v>
      </c>
      <c r="II71" s="20">
        <f t="shared" si="10"/>
        <v>90200</v>
      </c>
      <c r="IJ71" s="20">
        <f t="shared" si="11"/>
        <v>90200</v>
      </c>
      <c r="IK71" s="28"/>
      <c r="IL71" s="16"/>
      <c r="IM71" s="28"/>
      <c r="IN71" s="28"/>
      <c r="IO71" s="16"/>
      <c r="IP71" s="16"/>
      <c r="IQ71" s="16"/>
      <c r="IR71" s="16"/>
      <c r="IS71" s="28"/>
      <c r="IT71" s="16"/>
      <c r="IU71" s="16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28"/>
      <c r="JI71" s="28"/>
      <c r="JJ71" s="16"/>
      <c r="JK71" s="28"/>
      <c r="JL71" s="16"/>
      <c r="JM71" s="28"/>
      <c r="JN71" s="28"/>
      <c r="JO71" s="16"/>
      <c r="JP71" s="16"/>
      <c r="JQ71" s="16"/>
      <c r="JR71" s="16"/>
      <c r="JS71" s="28"/>
      <c r="JT71" s="28"/>
      <c r="JU71" s="16"/>
      <c r="JV71" s="28"/>
      <c r="JW71" s="28"/>
      <c r="JX71" s="16">
        <v>81000</v>
      </c>
      <c r="JY71" s="28">
        <v>90200</v>
      </c>
      <c r="JZ71" s="28">
        <v>90200</v>
      </c>
      <c r="KA71" s="16"/>
      <c r="KB71" s="28"/>
      <c r="KC71" s="28"/>
      <c r="KD71" s="20">
        <f t="shared" si="12"/>
        <v>0</v>
      </c>
      <c r="KE71" s="20">
        <f t="shared" si="13"/>
        <v>0</v>
      </c>
      <c r="KF71" s="20">
        <f t="shared" si="14"/>
        <v>0</v>
      </c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16"/>
      <c r="KU71" s="16"/>
      <c r="KV71" s="16"/>
      <c r="KW71" s="16"/>
      <c r="KX71" s="16"/>
      <c r="KY71" s="16"/>
      <c r="KZ71" s="16"/>
      <c r="LA71" s="16"/>
      <c r="LB71" s="16"/>
      <c r="LC71" s="16"/>
      <c r="LD71" s="16"/>
      <c r="LE71" s="16"/>
      <c r="LF71" s="10"/>
      <c r="LG71" s="10"/>
      <c r="LH71" s="10"/>
      <c r="LI71" s="10"/>
      <c r="LJ71" s="10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4"/>
      <c r="OS71" s="14"/>
      <c r="OT71" s="14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</row>
    <row r="72" spans="1:711" x14ac:dyDescent="0.25">
      <c r="A72" s="4" t="s">
        <v>79</v>
      </c>
      <c r="B72" s="20">
        <f t="shared" si="1"/>
        <v>254892468.45000002</v>
      </c>
      <c r="C72" s="20">
        <f t="shared" ref="C72:C103" si="19">F72+O72+II72+KE72</f>
        <v>277582117.09000003</v>
      </c>
      <c r="D72" s="20">
        <f t="shared" ref="D72:D103" si="20">G72+P72+IJ72+KF72</f>
        <v>275819755.52000004</v>
      </c>
      <c r="E72" s="30">
        <f t="shared" si="3"/>
        <v>96998930</v>
      </c>
      <c r="F72" s="30">
        <f t="shared" ref="F72:F103" si="21">I72+L72</f>
        <v>96998930</v>
      </c>
      <c r="G72" s="30">
        <f t="shared" ref="G72:G103" si="22">J72+M72</f>
        <v>96998930</v>
      </c>
      <c r="H72" s="28">
        <v>89039400</v>
      </c>
      <c r="I72" s="28">
        <v>89039400</v>
      </c>
      <c r="J72" s="28">
        <v>89039400</v>
      </c>
      <c r="K72" s="28">
        <v>7959530</v>
      </c>
      <c r="L72" s="28">
        <v>7959530</v>
      </c>
      <c r="M72" s="28">
        <v>7959530</v>
      </c>
      <c r="N72" s="20">
        <f t="shared" si="6"/>
        <v>9086177.0700000003</v>
      </c>
      <c r="O72" s="20">
        <f t="shared" si="7"/>
        <v>33856299.810000002</v>
      </c>
      <c r="P72" s="20">
        <f t="shared" si="8"/>
        <v>32474827.510000005</v>
      </c>
      <c r="Q72" s="28"/>
      <c r="R72" s="16"/>
      <c r="S72" s="16"/>
      <c r="T72" s="16"/>
      <c r="U72" s="16"/>
      <c r="V72" s="16"/>
      <c r="W72" s="16"/>
      <c r="X72" s="16"/>
      <c r="Y72" s="16"/>
      <c r="Z72" s="16"/>
      <c r="AA72" s="16">
        <v>498312.51</v>
      </c>
      <c r="AB72" s="16">
        <v>498312.51</v>
      </c>
      <c r="AC72" s="16"/>
      <c r="AD72" s="16"/>
      <c r="AE72" s="16"/>
      <c r="AF72" s="16"/>
      <c r="AG72" s="16"/>
      <c r="AH72" s="16"/>
      <c r="AI72" s="16">
        <v>2234117.36</v>
      </c>
      <c r="AJ72" s="16">
        <v>2234117.36</v>
      </c>
      <c r="AK72" s="28">
        <v>1858673.44</v>
      </c>
      <c r="AL72" s="28"/>
      <c r="AM72" s="16"/>
      <c r="AN72" s="16"/>
      <c r="AO72" s="16"/>
      <c r="AP72" s="16"/>
      <c r="AQ72" s="16"/>
      <c r="AR72" s="16"/>
      <c r="AS72" s="19"/>
      <c r="AT72" s="16"/>
      <c r="AU72" s="16"/>
      <c r="AV72" s="16">
        <v>9686187.2599999998</v>
      </c>
      <c r="AW72" s="16">
        <v>9686187.2599999998</v>
      </c>
      <c r="AX72" s="16"/>
      <c r="AY72" s="16"/>
      <c r="AZ72" s="16"/>
      <c r="BA72" s="16"/>
      <c r="BB72" s="16"/>
      <c r="BC72" s="16"/>
      <c r="BD72" s="16">
        <v>626798.38</v>
      </c>
      <c r="BE72" s="28">
        <v>858308.06</v>
      </c>
      <c r="BF72" s="28">
        <v>858308.06</v>
      </c>
      <c r="BG72" s="28">
        <v>1613103</v>
      </c>
      <c r="BH72" s="16">
        <v>2008916</v>
      </c>
      <c r="BI72" s="16">
        <v>2008916</v>
      </c>
      <c r="BJ72" s="16"/>
      <c r="BK72" s="16"/>
      <c r="BL72" s="28"/>
      <c r="BM72" s="28"/>
      <c r="BN72" s="16"/>
      <c r="BO72" s="16"/>
      <c r="BP72" s="16"/>
      <c r="BQ72" s="16"/>
      <c r="BR72" s="16"/>
      <c r="BS72" s="16"/>
      <c r="BT72" s="16"/>
      <c r="BU72" s="16"/>
      <c r="BV72" s="16">
        <v>909666.33</v>
      </c>
      <c r="BW72" s="16">
        <v>453093.4</v>
      </c>
      <c r="BX72" s="16">
        <v>453093.4</v>
      </c>
      <c r="BY72" s="16"/>
      <c r="BZ72" s="16">
        <v>3067485.29</v>
      </c>
      <c r="CA72" s="28">
        <v>2215423.54</v>
      </c>
      <c r="CB72" s="16"/>
      <c r="CC72" s="16">
        <v>2259172.91</v>
      </c>
      <c r="CD72" s="16">
        <v>2241338.42</v>
      </c>
      <c r="CE72" s="16"/>
      <c r="CF72" s="16"/>
      <c r="CG72" s="16"/>
      <c r="CH72" s="16">
        <v>431970</v>
      </c>
      <c r="CI72" s="16">
        <v>324786</v>
      </c>
      <c r="CJ72" s="16">
        <v>324786</v>
      </c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>
        <v>1095442</v>
      </c>
      <c r="CX72" s="36">
        <v>1095442</v>
      </c>
      <c r="CY72" s="16">
        <v>1095442</v>
      </c>
      <c r="CZ72" s="16"/>
      <c r="DA72" s="16">
        <v>7781636.0199999996</v>
      </c>
      <c r="DB72" s="28">
        <v>7688330.3499999996</v>
      </c>
      <c r="DC72" s="28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28"/>
      <c r="DT72" s="28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28"/>
      <c r="FB72" s="28"/>
      <c r="FC72" s="16"/>
      <c r="FD72" s="16"/>
      <c r="FE72" s="16"/>
      <c r="FF72" s="16"/>
      <c r="FG72" s="16"/>
      <c r="FH72" s="16"/>
      <c r="FI72" s="16"/>
      <c r="FJ72" s="28"/>
      <c r="FK72" s="16"/>
      <c r="FL72" s="16"/>
      <c r="FM72" s="28"/>
      <c r="FN72" s="28"/>
      <c r="FO72" s="16"/>
      <c r="FP72" s="28"/>
      <c r="FQ72" s="28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28"/>
      <c r="GC72" s="28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28"/>
      <c r="GR72" s="28"/>
      <c r="GS72" s="28"/>
      <c r="GT72" s="28"/>
      <c r="GU72" s="16"/>
      <c r="GV72" s="16"/>
      <c r="GW72" s="28"/>
      <c r="GX72" s="16"/>
      <c r="GY72" s="28">
        <v>53763</v>
      </c>
      <c r="GZ72" s="28">
        <v>53763</v>
      </c>
      <c r="HA72" s="16">
        <v>1175080</v>
      </c>
      <c r="HB72" s="40">
        <v>1175080</v>
      </c>
      <c r="HC72" s="28">
        <v>1175080</v>
      </c>
      <c r="HD72" s="28"/>
      <c r="HE72" s="28"/>
      <c r="HF72" s="28"/>
      <c r="HG72" s="16"/>
      <c r="HH72" s="16"/>
      <c r="HI72" s="16"/>
      <c r="HJ72" s="16"/>
      <c r="HK72" s="28"/>
      <c r="HL72" s="28"/>
      <c r="HM72" s="16">
        <v>1000000</v>
      </c>
      <c r="HN72" s="34">
        <v>2360000</v>
      </c>
      <c r="HO72" s="28">
        <v>2317173.5299999998</v>
      </c>
      <c r="HP72" s="28"/>
      <c r="HQ72" s="16"/>
      <c r="HR72" s="28"/>
      <c r="HS72" s="16"/>
      <c r="HT72" s="28"/>
      <c r="HU72" s="28"/>
      <c r="HV72" s="28"/>
      <c r="HW72" s="28"/>
      <c r="HX72" s="28"/>
      <c r="HY72" s="28"/>
      <c r="HZ72" s="16"/>
      <c r="IA72" s="16"/>
      <c r="IB72" s="16"/>
      <c r="IC72" s="16"/>
      <c r="ID72" s="16"/>
      <c r="IE72" s="16"/>
      <c r="IF72" s="16"/>
      <c r="IG72" s="16"/>
      <c r="IH72" s="20">
        <f t="shared" si="9"/>
        <v>148807361.38000003</v>
      </c>
      <c r="II72" s="20">
        <f t="shared" si="10"/>
        <v>144142347.28</v>
      </c>
      <c r="IJ72" s="20">
        <f t="shared" si="11"/>
        <v>143936167.72</v>
      </c>
      <c r="IK72" s="28">
        <v>54547838</v>
      </c>
      <c r="IL72" s="16">
        <v>50316518</v>
      </c>
      <c r="IM72" s="28">
        <v>50316518</v>
      </c>
      <c r="IN72" s="28"/>
      <c r="IO72" s="16"/>
      <c r="IP72" s="16"/>
      <c r="IQ72" s="16">
        <v>90076244.75</v>
      </c>
      <c r="IR72" s="16">
        <v>89937547.829999998</v>
      </c>
      <c r="IS72" s="28">
        <v>89937547.829999998</v>
      </c>
      <c r="IT72" s="16"/>
      <c r="IU72" s="16"/>
      <c r="IV72" s="16"/>
      <c r="IW72" s="16">
        <v>72690</v>
      </c>
      <c r="IX72" s="16">
        <v>72690</v>
      </c>
      <c r="IY72" s="16">
        <v>72690</v>
      </c>
      <c r="IZ72" s="16">
        <v>546502</v>
      </c>
      <c r="JA72" s="16">
        <v>546502</v>
      </c>
      <c r="JB72" s="16">
        <v>546502</v>
      </c>
      <c r="JC72" s="16">
        <v>927186.65</v>
      </c>
      <c r="JD72" s="16">
        <v>589930.53</v>
      </c>
      <c r="JE72" s="16">
        <v>589930.53</v>
      </c>
      <c r="JF72" s="16">
        <v>2146914</v>
      </c>
      <c r="JG72" s="16">
        <v>2146914</v>
      </c>
      <c r="JH72" s="28">
        <v>2054850</v>
      </c>
      <c r="JI72" s="28">
        <v>50820</v>
      </c>
      <c r="JJ72" s="16">
        <v>50820</v>
      </c>
      <c r="JK72" s="28">
        <v>0</v>
      </c>
      <c r="JL72" s="16">
        <v>10976.4</v>
      </c>
      <c r="JM72" s="28">
        <v>10976.4</v>
      </c>
      <c r="JN72" s="28">
        <v>0</v>
      </c>
      <c r="JO72" s="16">
        <v>418129.36</v>
      </c>
      <c r="JP72" s="16">
        <v>418129.36</v>
      </c>
      <c r="JQ72" s="16">
        <v>418129.36</v>
      </c>
      <c r="JR72" s="16">
        <v>10060.219999999999</v>
      </c>
      <c r="JS72" s="28">
        <v>52319.16</v>
      </c>
      <c r="JT72" s="28">
        <v>0</v>
      </c>
      <c r="JU72" s="16"/>
      <c r="JV72" s="28"/>
      <c r="JW72" s="28"/>
      <c r="JX72" s="16"/>
      <c r="JY72" s="28"/>
      <c r="JZ72" s="28"/>
      <c r="KA72" s="16"/>
      <c r="KB72" s="28"/>
      <c r="KC72" s="28"/>
      <c r="KD72" s="20">
        <f t="shared" si="12"/>
        <v>0</v>
      </c>
      <c r="KE72" s="20">
        <f t="shared" si="13"/>
        <v>2584540</v>
      </c>
      <c r="KF72" s="20">
        <f t="shared" si="14"/>
        <v>2409830.29</v>
      </c>
      <c r="KG72" s="28"/>
      <c r="KH72" s="28">
        <v>2369640</v>
      </c>
      <c r="KI72" s="28">
        <v>2194930.29</v>
      </c>
      <c r="KJ72" s="28"/>
      <c r="KK72" s="28"/>
      <c r="KL72" s="28"/>
      <c r="KM72" s="28"/>
      <c r="KN72" s="28">
        <v>214900</v>
      </c>
      <c r="KO72" s="28">
        <v>214900</v>
      </c>
      <c r="KP72" s="28"/>
      <c r="KQ72" s="28"/>
      <c r="KR72" s="28"/>
      <c r="KS72" s="28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0"/>
      <c r="LG72" s="10"/>
      <c r="LH72" s="10"/>
      <c r="LI72" s="10"/>
      <c r="LJ72" s="10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4"/>
      <c r="OS72" s="14"/>
      <c r="OT72" s="14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</row>
    <row r="73" spans="1:711" x14ac:dyDescent="0.25">
      <c r="A73" s="5" t="s">
        <v>80</v>
      </c>
      <c r="B73" s="20">
        <f t="shared" ref="B73:B136" si="23">E73+N73+IH73+KD73</f>
        <v>11751846</v>
      </c>
      <c r="C73" s="20">
        <f t="shared" si="19"/>
        <v>19471292.07</v>
      </c>
      <c r="D73" s="20">
        <f t="shared" si="20"/>
        <v>19246505</v>
      </c>
      <c r="E73" s="30">
        <f t="shared" ref="E73:E136" si="24">H73+K73</f>
        <v>10368910</v>
      </c>
      <c r="F73" s="30">
        <f t="shared" si="21"/>
        <v>11450788</v>
      </c>
      <c r="G73" s="30">
        <f t="shared" si="22"/>
        <v>11450788</v>
      </c>
      <c r="H73" s="28">
        <v>10034900</v>
      </c>
      <c r="I73" s="28">
        <v>10034900</v>
      </c>
      <c r="J73" s="28">
        <v>10034900</v>
      </c>
      <c r="K73" s="28">
        <v>334010</v>
      </c>
      <c r="L73" s="28">
        <v>1415888</v>
      </c>
      <c r="M73" s="28">
        <v>1415888</v>
      </c>
      <c r="N73" s="20">
        <f t="shared" ref="N73:N136" si="25">Q73+T73+W73+Z73+AC73+AF73+AI73+AL73+AO73+AR73+AU73+AX73+BA73+BD73+BG73+BJ73+BM73+BP73+BS73+BV73+BY73+CB73+CE73+CH73+CK73+CN73+CQ73+CT73+CW73+CZ73+DC73+DF73+DI73+DL73+DO73+DR73+DU73+DX73+EA73+ED73+EG73+EJ73+EM73+EP73+ES73+EV73+EY73+FB73+FE73+FH73+FK73+FN73+FQ73+FT73+FW73+FZ73+GC73+GF73+GI73+GL73+GO73+GR73+GU73+GX73+HA73+HD73+HG73+HJ73+HM73+HP73+HS73+HV73+HY73+IB73+IE73</f>
        <v>1382936</v>
      </c>
      <c r="O73" s="20">
        <f t="shared" ref="O73:O136" si="26">R73+U73+X73+AA73+AD73+AG73+AJ73+AM73+AP73+AS73+AV73+AY73+BB73+BE73+BH73+BK73+BN73+BQ73+BT73+BW73+BZ73+CC73+CF73+CI73+CL73+CO73+CR73+CU73+CX73+DA73+DD73+DG73+DJ73+DM73+DP73+DS73+DV73+DY73+EB73+EE73+EH73+EK73+EN73+EQ73+ET73+EW73+EZ73+FC73+FF73+FI73+FL73+FO73+FR73+FU73+FX73+GA73+GD73+GG73+GJ73+GM73+GP73+GS73+GV73+GY73+HB73+HE73+HH73+HK73+HN73+HQ73+HT73+HW73+HZ73+IC73+IF73</f>
        <v>8020504.0700000003</v>
      </c>
      <c r="P73" s="20">
        <f t="shared" ref="P73:P136" si="27">S73+V73+Y73+AB73+AE73+AH73+AK73+AN73+AQ73+AT73+AW73+AZ73+BC73+BF73+BI73+BL73+BO73+BR73+BU73+BX73+CA73+CD73+CG73+CJ73+CM73+CP73+CS73+CV73+CY73+DB73+DE73+DH73+DK73+DN73+DQ73+DT73+DW73+DZ73+EC73+EF73+EI73+EL73+EO73+ER73+EU73+EX73+FA73+FD73+FG73+FJ73+FM73+FP73+FS73+FV73+FY73+GB73+GE73+GH73+GK73+GN73+GQ73+GT73+GW73+GZ73+HC73+HF73+HI73+HL73+HO73+HR73+HU73+HX73+IA73+ID73+IG73</f>
        <v>7795717</v>
      </c>
      <c r="Q73" s="28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28"/>
      <c r="AL73" s="28"/>
      <c r="AM73" s="16"/>
      <c r="AN73" s="16"/>
      <c r="AO73" s="16"/>
      <c r="AP73" s="16"/>
      <c r="AQ73" s="16"/>
      <c r="AR73" s="16"/>
      <c r="AS73" s="19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28"/>
      <c r="BF73" s="28"/>
      <c r="BG73" s="28"/>
      <c r="BH73" s="16"/>
      <c r="BI73" s="16"/>
      <c r="BJ73" s="16"/>
      <c r="BK73" s="16"/>
      <c r="BL73" s="28"/>
      <c r="BM73" s="28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28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>
        <v>2114544.35</v>
      </c>
      <c r="DB73" s="28">
        <v>1889757.28</v>
      </c>
      <c r="DC73" s="28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28"/>
      <c r="DT73" s="28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>
        <f>619639.72+358236</f>
        <v>977875.72</v>
      </c>
      <c r="FA73" s="28">
        <v>977875.72</v>
      </c>
      <c r="FB73" s="28"/>
      <c r="FC73" s="16"/>
      <c r="FD73" s="16"/>
      <c r="FE73" s="16"/>
      <c r="FF73" s="16"/>
      <c r="FG73" s="16"/>
      <c r="FH73" s="16"/>
      <c r="FI73" s="16"/>
      <c r="FJ73" s="28"/>
      <c r="FK73" s="16"/>
      <c r="FL73" s="16"/>
      <c r="FM73" s="28"/>
      <c r="FN73" s="28"/>
      <c r="FO73" s="16"/>
      <c r="FP73" s="28"/>
      <c r="FQ73" s="28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28"/>
      <c r="GC73" s="28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28"/>
      <c r="GR73" s="28"/>
      <c r="GS73" s="28">
        <v>3545148</v>
      </c>
      <c r="GT73" s="28">
        <v>3545148</v>
      </c>
      <c r="GU73" s="16"/>
      <c r="GV73" s="16"/>
      <c r="GW73" s="28"/>
      <c r="GX73" s="16"/>
      <c r="GY73" s="28"/>
      <c r="GZ73" s="28"/>
      <c r="HA73" s="16">
        <v>1382936</v>
      </c>
      <c r="HB73" s="36">
        <v>1382936</v>
      </c>
      <c r="HC73" s="28">
        <v>1382936</v>
      </c>
      <c r="HD73" s="28"/>
      <c r="HE73" s="28"/>
      <c r="HF73" s="28"/>
      <c r="HG73" s="16"/>
      <c r="HH73" s="16"/>
      <c r="HI73" s="16"/>
      <c r="HJ73" s="16"/>
      <c r="HK73" s="28"/>
      <c r="HL73" s="28"/>
      <c r="HM73" s="16"/>
      <c r="HN73" s="28"/>
      <c r="HO73" s="28"/>
      <c r="HP73" s="28"/>
      <c r="HQ73" s="16"/>
      <c r="HR73" s="28"/>
      <c r="HS73" s="16"/>
      <c r="HT73" s="28"/>
      <c r="HU73" s="28"/>
      <c r="HV73" s="28"/>
      <c r="HW73" s="28"/>
      <c r="HX73" s="28"/>
      <c r="HY73" s="28"/>
      <c r="HZ73" s="16"/>
      <c r="IA73" s="16"/>
      <c r="IB73" s="16"/>
      <c r="IC73" s="16"/>
      <c r="ID73" s="16"/>
      <c r="IE73" s="16"/>
      <c r="IF73" s="16"/>
      <c r="IG73" s="16"/>
      <c r="IH73" s="20">
        <f t="shared" ref="IH73:IH136" si="28">IK73+IN73+IQ73+IT73+IW73+IZ73+JC73+JF73+JI73+JL73+JO73+JR73+JU73+JX73+KA73</f>
        <v>0</v>
      </c>
      <c r="II73" s="20">
        <f t="shared" ref="II73:II136" si="29">IL73+IO73+IR73+IU73+IX73+JA73+JD73+JG73+JJ73+JM73+JP73+JS73+JV73+JY73+KB73</f>
        <v>0</v>
      </c>
      <c r="IJ73" s="20">
        <f t="shared" ref="IJ73:IJ136" si="30">IM73+IP73+IS73+IV73+IY73+JB73+JE73+JH73+JK73+JN73+JQ73+JT73+JW73+JZ73+KC73</f>
        <v>0</v>
      </c>
      <c r="IK73" s="28"/>
      <c r="IL73" s="16"/>
      <c r="IM73" s="28"/>
      <c r="IN73" s="28"/>
      <c r="IO73" s="16"/>
      <c r="IP73" s="16"/>
      <c r="IQ73" s="16"/>
      <c r="IR73" s="16"/>
      <c r="IS73" s="28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28"/>
      <c r="JI73" s="28"/>
      <c r="JJ73" s="16"/>
      <c r="JK73" s="28"/>
      <c r="JL73" s="16"/>
      <c r="JM73" s="28"/>
      <c r="JN73" s="28"/>
      <c r="JO73" s="16"/>
      <c r="JP73" s="16"/>
      <c r="JQ73" s="16"/>
      <c r="JR73" s="16"/>
      <c r="JS73" s="28"/>
      <c r="JT73" s="28"/>
      <c r="JU73" s="16"/>
      <c r="JV73" s="28"/>
      <c r="JW73" s="28"/>
      <c r="JX73" s="16"/>
      <c r="JY73" s="28"/>
      <c r="JZ73" s="28"/>
      <c r="KA73" s="16"/>
      <c r="KB73" s="28"/>
      <c r="KC73" s="28"/>
      <c r="KD73" s="20">
        <f t="shared" ref="KD73:KD136" si="31">KG73+KJ73+KM73+KP73+KS73+KV73+KY73+LB73+LE73+LH73</f>
        <v>0</v>
      </c>
      <c r="KE73" s="20">
        <f t="shared" ref="KE73:KE136" si="32">KH73+KK73+KN73+KQ73+KT73+KW73+KZ73+LC73+LF73+LI73</f>
        <v>0</v>
      </c>
      <c r="KF73" s="20">
        <f t="shared" ref="KF73:KF136" si="33">KI73+KL73+KO73+KR73+KU73+KX73+LA73+LD73+LG73+LJ73</f>
        <v>0</v>
      </c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0"/>
      <c r="LG73" s="10"/>
      <c r="LH73" s="10"/>
      <c r="LI73" s="10"/>
      <c r="LJ73" s="10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4"/>
      <c r="OS73" s="14"/>
      <c r="OT73" s="14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</row>
    <row r="74" spans="1:711" x14ac:dyDescent="0.25">
      <c r="A74" s="5" t="s">
        <v>81</v>
      </c>
      <c r="B74" s="20">
        <f t="shared" si="23"/>
        <v>7426823</v>
      </c>
      <c r="C74" s="20">
        <f t="shared" si="19"/>
        <v>7503786</v>
      </c>
      <c r="D74" s="20">
        <f t="shared" si="20"/>
        <v>7503786</v>
      </c>
      <c r="E74" s="30">
        <f t="shared" si="24"/>
        <v>6505260</v>
      </c>
      <c r="F74" s="30">
        <f t="shared" si="21"/>
        <v>6505260</v>
      </c>
      <c r="G74" s="30">
        <f t="shared" si="22"/>
        <v>6505260</v>
      </c>
      <c r="H74" s="28">
        <v>6359600</v>
      </c>
      <c r="I74" s="28">
        <v>6359600</v>
      </c>
      <c r="J74" s="28">
        <v>6359600</v>
      </c>
      <c r="K74" s="28">
        <v>145660</v>
      </c>
      <c r="L74" s="28">
        <v>145660</v>
      </c>
      <c r="M74" s="28">
        <v>145660</v>
      </c>
      <c r="N74" s="20">
        <f t="shared" si="25"/>
        <v>719263</v>
      </c>
      <c r="O74" s="20">
        <f t="shared" si="26"/>
        <v>773026</v>
      </c>
      <c r="P74" s="20">
        <f t="shared" si="27"/>
        <v>773026</v>
      </c>
      <c r="Q74" s="28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28"/>
      <c r="AL74" s="28"/>
      <c r="AM74" s="16"/>
      <c r="AN74" s="16"/>
      <c r="AO74" s="16"/>
      <c r="AP74" s="16"/>
      <c r="AQ74" s="16"/>
      <c r="AR74" s="16"/>
      <c r="AS74" s="19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28"/>
      <c r="BF74" s="28"/>
      <c r="BG74" s="28"/>
      <c r="BH74" s="16"/>
      <c r="BI74" s="16"/>
      <c r="BJ74" s="16"/>
      <c r="BK74" s="16"/>
      <c r="BL74" s="28"/>
      <c r="BM74" s="28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28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28"/>
      <c r="DC74" s="28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28"/>
      <c r="DT74" s="28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28"/>
      <c r="FB74" s="28"/>
      <c r="FC74" s="16"/>
      <c r="FD74" s="16"/>
      <c r="FE74" s="16"/>
      <c r="FF74" s="16"/>
      <c r="FG74" s="16"/>
      <c r="FH74" s="16"/>
      <c r="FI74" s="16"/>
      <c r="FJ74" s="28"/>
      <c r="FK74" s="16"/>
      <c r="FL74" s="16"/>
      <c r="FM74" s="28"/>
      <c r="FN74" s="28"/>
      <c r="FO74" s="16"/>
      <c r="FP74" s="28"/>
      <c r="FQ74" s="28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28"/>
      <c r="GC74" s="28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28"/>
      <c r="GR74" s="28"/>
      <c r="GS74" s="28"/>
      <c r="GT74" s="28"/>
      <c r="GU74" s="16"/>
      <c r="GV74" s="16"/>
      <c r="GW74" s="28"/>
      <c r="GX74" s="16"/>
      <c r="GY74" s="28">
        <v>53763</v>
      </c>
      <c r="GZ74" s="28">
        <v>53763</v>
      </c>
      <c r="HA74" s="16">
        <v>719263</v>
      </c>
      <c r="HB74" s="36">
        <v>719263</v>
      </c>
      <c r="HC74" s="28">
        <v>719263</v>
      </c>
      <c r="HD74" s="28"/>
      <c r="HE74" s="28"/>
      <c r="HF74" s="28"/>
      <c r="HG74" s="16"/>
      <c r="HH74" s="16"/>
      <c r="HI74" s="16"/>
      <c r="HJ74" s="16"/>
      <c r="HK74" s="28"/>
      <c r="HL74" s="28"/>
      <c r="HM74" s="16"/>
      <c r="HN74" s="28"/>
      <c r="HO74" s="28"/>
      <c r="HP74" s="28"/>
      <c r="HQ74" s="16"/>
      <c r="HR74" s="28"/>
      <c r="HS74" s="16"/>
      <c r="HT74" s="28"/>
      <c r="HU74" s="28"/>
      <c r="HV74" s="28"/>
      <c r="HW74" s="28"/>
      <c r="HX74" s="28"/>
      <c r="HY74" s="28"/>
      <c r="HZ74" s="16"/>
      <c r="IA74" s="16"/>
      <c r="IB74" s="16"/>
      <c r="IC74" s="16"/>
      <c r="ID74" s="16"/>
      <c r="IE74" s="16"/>
      <c r="IF74" s="16"/>
      <c r="IG74" s="16"/>
      <c r="IH74" s="20">
        <f t="shared" si="28"/>
        <v>202300</v>
      </c>
      <c r="II74" s="20">
        <f t="shared" si="29"/>
        <v>225500</v>
      </c>
      <c r="IJ74" s="20">
        <f t="shared" si="30"/>
        <v>225500</v>
      </c>
      <c r="IK74" s="28"/>
      <c r="IL74" s="16"/>
      <c r="IM74" s="28"/>
      <c r="IN74" s="28"/>
      <c r="IO74" s="16"/>
      <c r="IP74" s="16"/>
      <c r="IQ74" s="16"/>
      <c r="IR74" s="16"/>
      <c r="IS74" s="28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28"/>
      <c r="JI74" s="28"/>
      <c r="JJ74" s="16"/>
      <c r="JK74" s="28"/>
      <c r="JL74" s="16"/>
      <c r="JM74" s="28"/>
      <c r="JN74" s="28"/>
      <c r="JO74" s="16"/>
      <c r="JP74" s="16"/>
      <c r="JQ74" s="16"/>
      <c r="JR74" s="16"/>
      <c r="JS74" s="28"/>
      <c r="JT74" s="28"/>
      <c r="JU74" s="16"/>
      <c r="JV74" s="28"/>
      <c r="JW74" s="28"/>
      <c r="JX74" s="16">
        <v>202300</v>
      </c>
      <c r="JY74" s="28">
        <v>225500</v>
      </c>
      <c r="JZ74" s="28">
        <v>225500</v>
      </c>
      <c r="KA74" s="16"/>
      <c r="KB74" s="28"/>
      <c r="KC74" s="28"/>
      <c r="KD74" s="20">
        <f t="shared" si="31"/>
        <v>0</v>
      </c>
      <c r="KE74" s="20">
        <f t="shared" si="32"/>
        <v>0</v>
      </c>
      <c r="KF74" s="20">
        <f t="shared" si="33"/>
        <v>0</v>
      </c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0"/>
      <c r="LG74" s="10"/>
      <c r="LH74" s="10"/>
      <c r="LI74" s="10"/>
      <c r="LJ74" s="10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4"/>
      <c r="OS74" s="14"/>
      <c r="OT74" s="14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</row>
    <row r="75" spans="1:711" x14ac:dyDescent="0.25">
      <c r="A75" s="5" t="s">
        <v>82</v>
      </c>
      <c r="B75" s="20">
        <f t="shared" si="23"/>
        <v>9366559</v>
      </c>
      <c r="C75" s="20">
        <f t="shared" si="19"/>
        <v>9639759</v>
      </c>
      <c r="D75" s="20">
        <f t="shared" si="20"/>
        <v>9617360</v>
      </c>
      <c r="E75" s="30">
        <f t="shared" si="24"/>
        <v>8555370</v>
      </c>
      <c r="F75" s="30">
        <f t="shared" si="21"/>
        <v>8555370</v>
      </c>
      <c r="G75" s="30">
        <f t="shared" si="22"/>
        <v>8555370</v>
      </c>
      <c r="H75" s="28">
        <v>8469700</v>
      </c>
      <c r="I75" s="28">
        <v>8469700</v>
      </c>
      <c r="J75" s="28">
        <v>8469700</v>
      </c>
      <c r="K75" s="28">
        <v>85670</v>
      </c>
      <c r="L75" s="28">
        <v>85670</v>
      </c>
      <c r="M75" s="28">
        <v>85670</v>
      </c>
      <c r="N75" s="20">
        <f t="shared" si="25"/>
        <v>608889</v>
      </c>
      <c r="O75" s="20">
        <f t="shared" si="26"/>
        <v>858889</v>
      </c>
      <c r="P75" s="20">
        <f t="shared" si="27"/>
        <v>836490</v>
      </c>
      <c r="Q75" s="28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28"/>
      <c r="AL75" s="28"/>
      <c r="AM75" s="16"/>
      <c r="AN75" s="16"/>
      <c r="AO75" s="16"/>
      <c r="AP75" s="16"/>
      <c r="AQ75" s="16"/>
      <c r="AR75" s="16"/>
      <c r="AS75" s="19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28"/>
      <c r="BF75" s="28"/>
      <c r="BG75" s="28"/>
      <c r="BH75" s="16"/>
      <c r="BI75" s="16"/>
      <c r="BJ75" s="16"/>
      <c r="BK75" s="16"/>
      <c r="BL75" s="28"/>
      <c r="BM75" s="28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28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28"/>
      <c r="DC75" s="28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28"/>
      <c r="DT75" s="28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28"/>
      <c r="FB75" s="28"/>
      <c r="FC75" s="16"/>
      <c r="FD75" s="16"/>
      <c r="FE75" s="16"/>
      <c r="FF75" s="16"/>
      <c r="FG75" s="16"/>
      <c r="FH75" s="16"/>
      <c r="FI75" s="16"/>
      <c r="FJ75" s="28"/>
      <c r="FK75" s="16"/>
      <c r="FL75" s="16"/>
      <c r="FM75" s="28"/>
      <c r="FN75" s="28"/>
      <c r="FO75" s="16"/>
      <c r="FP75" s="28"/>
      <c r="FQ75" s="28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28"/>
      <c r="GC75" s="28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28"/>
      <c r="GR75" s="28"/>
      <c r="GS75" s="28"/>
      <c r="GT75" s="28"/>
      <c r="GU75" s="16"/>
      <c r="GV75" s="16"/>
      <c r="GW75" s="28"/>
      <c r="GX75" s="16"/>
      <c r="GY75" s="28"/>
      <c r="GZ75" s="28"/>
      <c r="HA75" s="16">
        <v>358889</v>
      </c>
      <c r="HB75" s="36">
        <v>358889</v>
      </c>
      <c r="HC75" s="28">
        <v>358889</v>
      </c>
      <c r="HD75" s="28"/>
      <c r="HE75" s="28"/>
      <c r="HF75" s="28"/>
      <c r="HG75" s="16"/>
      <c r="HH75" s="16"/>
      <c r="HI75" s="16"/>
      <c r="HJ75" s="16"/>
      <c r="HK75" s="28"/>
      <c r="HL75" s="28"/>
      <c r="HM75" s="16"/>
      <c r="HN75" s="28"/>
      <c r="HO75" s="28"/>
      <c r="HP75" s="28"/>
      <c r="HQ75" s="16"/>
      <c r="HR75" s="28"/>
      <c r="HS75" s="16">
        <v>250000</v>
      </c>
      <c r="HT75" s="51">
        <v>250000</v>
      </c>
      <c r="HU75" s="28">
        <v>250000</v>
      </c>
      <c r="HV75" s="28"/>
      <c r="HW75" s="34">
        <v>250000</v>
      </c>
      <c r="HX75" s="28">
        <v>227601</v>
      </c>
      <c r="HY75" s="28"/>
      <c r="HZ75" s="16"/>
      <c r="IA75" s="16"/>
      <c r="IB75" s="16"/>
      <c r="IC75" s="16"/>
      <c r="ID75" s="16"/>
      <c r="IE75" s="16"/>
      <c r="IF75" s="16"/>
      <c r="IG75" s="16"/>
      <c r="IH75" s="20">
        <f t="shared" si="28"/>
        <v>202300</v>
      </c>
      <c r="II75" s="20">
        <f t="shared" si="29"/>
        <v>225500</v>
      </c>
      <c r="IJ75" s="20">
        <f t="shared" si="30"/>
        <v>225500</v>
      </c>
      <c r="IK75" s="28"/>
      <c r="IL75" s="16"/>
      <c r="IM75" s="28"/>
      <c r="IN75" s="28"/>
      <c r="IO75" s="16"/>
      <c r="IP75" s="16"/>
      <c r="IQ75" s="16"/>
      <c r="IR75" s="16"/>
      <c r="IS75" s="28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28"/>
      <c r="JI75" s="28"/>
      <c r="JJ75" s="16"/>
      <c r="JK75" s="28"/>
      <c r="JL75" s="16"/>
      <c r="JM75" s="28"/>
      <c r="JN75" s="28"/>
      <c r="JO75" s="16"/>
      <c r="JP75" s="16"/>
      <c r="JQ75" s="16"/>
      <c r="JR75" s="16"/>
      <c r="JS75" s="28"/>
      <c r="JT75" s="28"/>
      <c r="JU75" s="16"/>
      <c r="JV75" s="28"/>
      <c r="JW75" s="28"/>
      <c r="JX75" s="16">
        <v>202300</v>
      </c>
      <c r="JY75" s="28">
        <v>225500</v>
      </c>
      <c r="JZ75" s="28">
        <v>225500</v>
      </c>
      <c r="KA75" s="16"/>
      <c r="KB75" s="28"/>
      <c r="KC75" s="28"/>
      <c r="KD75" s="20">
        <f t="shared" si="31"/>
        <v>0</v>
      </c>
      <c r="KE75" s="20">
        <f t="shared" si="32"/>
        <v>0</v>
      </c>
      <c r="KF75" s="20">
        <f t="shared" si="33"/>
        <v>0</v>
      </c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0"/>
      <c r="LG75" s="10"/>
      <c r="LH75" s="10"/>
      <c r="LI75" s="10"/>
      <c r="LJ75" s="10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4"/>
      <c r="OS75" s="14"/>
      <c r="OT75" s="14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</row>
    <row r="76" spans="1:711" x14ac:dyDescent="0.25">
      <c r="A76" s="5" t="s">
        <v>83</v>
      </c>
      <c r="B76" s="20">
        <f t="shared" si="23"/>
        <v>4930660</v>
      </c>
      <c r="C76" s="20">
        <f t="shared" si="19"/>
        <v>5013176</v>
      </c>
      <c r="D76" s="20">
        <f t="shared" si="20"/>
        <v>5013176</v>
      </c>
      <c r="E76" s="30">
        <f t="shared" si="24"/>
        <v>4698420</v>
      </c>
      <c r="F76" s="30">
        <f t="shared" si="21"/>
        <v>4771736</v>
      </c>
      <c r="G76" s="30">
        <f t="shared" si="22"/>
        <v>4771736</v>
      </c>
      <c r="H76" s="28">
        <v>4621200</v>
      </c>
      <c r="I76" s="28">
        <v>4621200</v>
      </c>
      <c r="J76" s="28">
        <v>4621200</v>
      </c>
      <c r="K76" s="28">
        <v>77220</v>
      </c>
      <c r="L76" s="28">
        <v>150536</v>
      </c>
      <c r="M76" s="28">
        <v>150536</v>
      </c>
      <c r="N76" s="20">
        <f t="shared" si="25"/>
        <v>151240</v>
      </c>
      <c r="O76" s="20">
        <f t="shared" si="26"/>
        <v>151240</v>
      </c>
      <c r="P76" s="20">
        <f t="shared" si="27"/>
        <v>151240</v>
      </c>
      <c r="Q76" s="28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28"/>
      <c r="AL76" s="28"/>
      <c r="AM76" s="16"/>
      <c r="AN76" s="16"/>
      <c r="AO76" s="16"/>
      <c r="AP76" s="16"/>
      <c r="AQ76" s="16"/>
      <c r="AR76" s="16"/>
      <c r="AS76" s="19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28"/>
      <c r="BF76" s="28"/>
      <c r="BG76" s="28"/>
      <c r="BH76" s="16"/>
      <c r="BI76" s="16"/>
      <c r="BJ76" s="16"/>
      <c r="BK76" s="16"/>
      <c r="BL76" s="28"/>
      <c r="BM76" s="28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28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28"/>
      <c r="DC76" s="28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28"/>
      <c r="DT76" s="28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28"/>
      <c r="FB76" s="28"/>
      <c r="FC76" s="16"/>
      <c r="FD76" s="16"/>
      <c r="FE76" s="16"/>
      <c r="FF76" s="16"/>
      <c r="FG76" s="16"/>
      <c r="FH76" s="16"/>
      <c r="FI76" s="16"/>
      <c r="FJ76" s="28"/>
      <c r="FK76" s="16"/>
      <c r="FL76" s="16"/>
      <c r="FM76" s="28"/>
      <c r="FN76" s="28"/>
      <c r="FO76" s="16"/>
      <c r="FP76" s="28"/>
      <c r="FQ76" s="28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28"/>
      <c r="GC76" s="28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28"/>
      <c r="GR76" s="28"/>
      <c r="GS76" s="28"/>
      <c r="GT76" s="28"/>
      <c r="GU76" s="16"/>
      <c r="GV76" s="16"/>
      <c r="GW76" s="28"/>
      <c r="GX76" s="16"/>
      <c r="GY76" s="28"/>
      <c r="GZ76" s="28"/>
      <c r="HA76" s="16">
        <v>151240</v>
      </c>
      <c r="HB76" s="36">
        <v>151240</v>
      </c>
      <c r="HC76" s="28">
        <v>151240</v>
      </c>
      <c r="HD76" s="28"/>
      <c r="HE76" s="28"/>
      <c r="HF76" s="28"/>
      <c r="HG76" s="16"/>
      <c r="HH76" s="16"/>
      <c r="HI76" s="16"/>
      <c r="HJ76" s="16"/>
      <c r="HK76" s="28"/>
      <c r="HL76" s="28"/>
      <c r="HM76" s="16"/>
      <c r="HN76" s="28"/>
      <c r="HO76" s="28"/>
      <c r="HP76" s="28"/>
      <c r="HQ76" s="16"/>
      <c r="HR76" s="28"/>
      <c r="HS76" s="16"/>
      <c r="HT76" s="28"/>
      <c r="HU76" s="28"/>
      <c r="HV76" s="28"/>
      <c r="HW76" s="28"/>
      <c r="HX76" s="28"/>
      <c r="HY76" s="28"/>
      <c r="HZ76" s="16"/>
      <c r="IA76" s="16"/>
      <c r="IB76" s="16"/>
      <c r="IC76" s="16"/>
      <c r="ID76" s="16"/>
      <c r="IE76" s="16"/>
      <c r="IF76" s="16"/>
      <c r="IG76" s="16"/>
      <c r="IH76" s="20">
        <f t="shared" si="28"/>
        <v>81000</v>
      </c>
      <c r="II76" s="20">
        <f t="shared" si="29"/>
        <v>90200</v>
      </c>
      <c r="IJ76" s="20">
        <f t="shared" si="30"/>
        <v>90200</v>
      </c>
      <c r="IK76" s="28"/>
      <c r="IL76" s="16"/>
      <c r="IM76" s="28"/>
      <c r="IN76" s="28"/>
      <c r="IO76" s="16"/>
      <c r="IP76" s="16"/>
      <c r="IQ76" s="16"/>
      <c r="IR76" s="16"/>
      <c r="IS76" s="28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28"/>
      <c r="JI76" s="28"/>
      <c r="JJ76" s="16"/>
      <c r="JK76" s="28"/>
      <c r="JL76" s="16"/>
      <c r="JM76" s="28"/>
      <c r="JN76" s="28"/>
      <c r="JO76" s="16"/>
      <c r="JP76" s="16"/>
      <c r="JQ76" s="16"/>
      <c r="JR76" s="16"/>
      <c r="JS76" s="28"/>
      <c r="JT76" s="28"/>
      <c r="JU76" s="16"/>
      <c r="JV76" s="28"/>
      <c r="JW76" s="28"/>
      <c r="JX76" s="16">
        <v>81000</v>
      </c>
      <c r="JY76" s="28">
        <v>90200</v>
      </c>
      <c r="JZ76" s="28">
        <v>90200</v>
      </c>
      <c r="KA76" s="16"/>
      <c r="KB76" s="28"/>
      <c r="KC76" s="28"/>
      <c r="KD76" s="20">
        <f t="shared" si="31"/>
        <v>0</v>
      </c>
      <c r="KE76" s="20">
        <f t="shared" si="32"/>
        <v>0</v>
      </c>
      <c r="KF76" s="20">
        <f t="shared" si="33"/>
        <v>0</v>
      </c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0"/>
      <c r="LG76" s="10"/>
      <c r="LH76" s="10"/>
      <c r="LI76" s="10"/>
      <c r="LJ76" s="10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4"/>
      <c r="OS76" s="14"/>
      <c r="OT76" s="14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</row>
    <row r="77" spans="1:711" x14ac:dyDescent="0.25">
      <c r="A77" s="5" t="s">
        <v>84</v>
      </c>
      <c r="B77" s="20">
        <f t="shared" si="23"/>
        <v>6793052</v>
      </c>
      <c r="C77" s="20">
        <f t="shared" si="19"/>
        <v>6816252</v>
      </c>
      <c r="D77" s="20">
        <f t="shared" si="20"/>
        <v>6816252</v>
      </c>
      <c r="E77" s="30">
        <f t="shared" si="24"/>
        <v>6231120</v>
      </c>
      <c r="F77" s="30">
        <f t="shared" si="21"/>
        <v>6231120</v>
      </c>
      <c r="G77" s="30">
        <f t="shared" si="22"/>
        <v>6231120</v>
      </c>
      <c r="H77" s="28">
        <v>6014800</v>
      </c>
      <c r="I77" s="28">
        <v>6014800</v>
      </c>
      <c r="J77" s="28">
        <v>6014800</v>
      </c>
      <c r="K77" s="28">
        <v>216320</v>
      </c>
      <c r="L77" s="28">
        <v>216320</v>
      </c>
      <c r="M77" s="28">
        <v>216320</v>
      </c>
      <c r="N77" s="20">
        <f t="shared" si="25"/>
        <v>359632</v>
      </c>
      <c r="O77" s="20">
        <f t="shared" si="26"/>
        <v>359632</v>
      </c>
      <c r="P77" s="20">
        <f t="shared" si="27"/>
        <v>359632</v>
      </c>
      <c r="Q77" s="28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28"/>
      <c r="AL77" s="28"/>
      <c r="AM77" s="16"/>
      <c r="AN77" s="16"/>
      <c r="AO77" s="16"/>
      <c r="AP77" s="16"/>
      <c r="AQ77" s="16"/>
      <c r="AR77" s="16"/>
      <c r="AS77" s="19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28"/>
      <c r="BF77" s="28"/>
      <c r="BG77" s="28"/>
      <c r="BH77" s="16"/>
      <c r="BI77" s="16"/>
      <c r="BJ77" s="16"/>
      <c r="BK77" s="16"/>
      <c r="BL77" s="28"/>
      <c r="BM77" s="28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28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28"/>
      <c r="DC77" s="28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28"/>
      <c r="DT77" s="28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28"/>
      <c r="FB77" s="28"/>
      <c r="FC77" s="16"/>
      <c r="FD77" s="16"/>
      <c r="FE77" s="16"/>
      <c r="FF77" s="16"/>
      <c r="FG77" s="16"/>
      <c r="FH77" s="16"/>
      <c r="FI77" s="16"/>
      <c r="FJ77" s="28"/>
      <c r="FK77" s="16"/>
      <c r="FL77" s="16"/>
      <c r="FM77" s="28"/>
      <c r="FN77" s="28"/>
      <c r="FO77" s="16"/>
      <c r="FP77" s="28"/>
      <c r="FQ77" s="28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28"/>
      <c r="GC77" s="28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28"/>
      <c r="GR77" s="28"/>
      <c r="GS77" s="28"/>
      <c r="GT77" s="28"/>
      <c r="GU77" s="16"/>
      <c r="GV77" s="16"/>
      <c r="GW77" s="28"/>
      <c r="GX77" s="16"/>
      <c r="GY77" s="28"/>
      <c r="GZ77" s="28"/>
      <c r="HA77" s="16">
        <v>359632</v>
      </c>
      <c r="HB77" s="36">
        <v>359632</v>
      </c>
      <c r="HC77" s="28">
        <v>359632</v>
      </c>
      <c r="HD77" s="28"/>
      <c r="HE77" s="28"/>
      <c r="HF77" s="28"/>
      <c r="HG77" s="16"/>
      <c r="HH77" s="16"/>
      <c r="HI77" s="16"/>
      <c r="HJ77" s="16"/>
      <c r="HK77" s="28"/>
      <c r="HL77" s="28"/>
      <c r="HM77" s="16"/>
      <c r="HN77" s="28"/>
      <c r="HO77" s="28"/>
      <c r="HP77" s="28"/>
      <c r="HQ77" s="16"/>
      <c r="HR77" s="28"/>
      <c r="HS77" s="16"/>
      <c r="HT77" s="28"/>
      <c r="HU77" s="28"/>
      <c r="HV77" s="28"/>
      <c r="HW77" s="28"/>
      <c r="HX77" s="28"/>
      <c r="HY77" s="28"/>
      <c r="HZ77" s="16"/>
      <c r="IA77" s="16"/>
      <c r="IB77" s="16"/>
      <c r="IC77" s="16"/>
      <c r="ID77" s="16"/>
      <c r="IE77" s="16"/>
      <c r="IF77" s="16"/>
      <c r="IG77" s="16"/>
      <c r="IH77" s="20">
        <f t="shared" si="28"/>
        <v>202300</v>
      </c>
      <c r="II77" s="20">
        <f t="shared" si="29"/>
        <v>225500</v>
      </c>
      <c r="IJ77" s="20">
        <f t="shared" si="30"/>
        <v>225500</v>
      </c>
      <c r="IK77" s="28"/>
      <c r="IL77" s="16"/>
      <c r="IM77" s="28"/>
      <c r="IN77" s="28"/>
      <c r="IO77" s="16"/>
      <c r="IP77" s="16"/>
      <c r="IQ77" s="16"/>
      <c r="IR77" s="16"/>
      <c r="IS77" s="28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28"/>
      <c r="JI77" s="28"/>
      <c r="JJ77" s="16"/>
      <c r="JK77" s="28"/>
      <c r="JL77" s="16"/>
      <c r="JM77" s="28"/>
      <c r="JN77" s="28"/>
      <c r="JO77" s="16"/>
      <c r="JP77" s="16"/>
      <c r="JQ77" s="16"/>
      <c r="JR77" s="16"/>
      <c r="JS77" s="28"/>
      <c r="JT77" s="28"/>
      <c r="JU77" s="16"/>
      <c r="JV77" s="28"/>
      <c r="JW77" s="28"/>
      <c r="JX77" s="16">
        <v>202300</v>
      </c>
      <c r="JY77" s="28">
        <v>225500</v>
      </c>
      <c r="JZ77" s="28">
        <v>225500</v>
      </c>
      <c r="KA77" s="16"/>
      <c r="KB77" s="28"/>
      <c r="KC77" s="28"/>
      <c r="KD77" s="20">
        <f t="shared" si="31"/>
        <v>0</v>
      </c>
      <c r="KE77" s="20">
        <f t="shared" si="32"/>
        <v>0</v>
      </c>
      <c r="KF77" s="20">
        <f t="shared" si="33"/>
        <v>0</v>
      </c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0"/>
      <c r="LG77" s="10"/>
      <c r="LH77" s="10"/>
      <c r="LI77" s="10"/>
      <c r="LJ77" s="10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4"/>
      <c r="OS77" s="14"/>
      <c r="OT77" s="14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</row>
    <row r="78" spans="1:711" x14ac:dyDescent="0.25">
      <c r="A78" s="4" t="s">
        <v>85</v>
      </c>
      <c r="B78" s="20">
        <f t="shared" si="23"/>
        <v>97071263.030000001</v>
      </c>
      <c r="C78" s="20">
        <f t="shared" si="19"/>
        <v>115437398.86</v>
      </c>
      <c r="D78" s="20">
        <f t="shared" si="20"/>
        <v>114524145.04999998</v>
      </c>
      <c r="E78" s="30">
        <f t="shared" si="24"/>
        <v>55062320</v>
      </c>
      <c r="F78" s="30">
        <f t="shared" si="21"/>
        <v>55656327</v>
      </c>
      <c r="G78" s="30">
        <f t="shared" si="22"/>
        <v>55656327</v>
      </c>
      <c r="H78" s="28">
        <v>50461900</v>
      </c>
      <c r="I78" s="28">
        <v>50461900</v>
      </c>
      <c r="J78" s="28">
        <v>50461900</v>
      </c>
      <c r="K78" s="28">
        <v>4600420</v>
      </c>
      <c r="L78" s="28">
        <v>5194427</v>
      </c>
      <c r="M78" s="28">
        <v>5194427</v>
      </c>
      <c r="N78" s="20">
        <f t="shared" si="25"/>
        <v>4628226.84</v>
      </c>
      <c r="O78" s="20">
        <f t="shared" si="26"/>
        <v>22771615.290000003</v>
      </c>
      <c r="P78" s="20">
        <f t="shared" si="27"/>
        <v>22144883.190000001</v>
      </c>
      <c r="Q78" s="28"/>
      <c r="R78" s="16"/>
      <c r="S78" s="16"/>
      <c r="T78" s="16"/>
      <c r="U78" s="16"/>
      <c r="V78" s="16"/>
      <c r="W78" s="16"/>
      <c r="X78" s="16"/>
      <c r="Y78" s="16"/>
      <c r="Z78" s="16"/>
      <c r="AA78" s="16">
        <v>163802.73000000001</v>
      </c>
      <c r="AB78" s="16">
        <v>163802.73000000001</v>
      </c>
      <c r="AC78" s="16"/>
      <c r="AD78" s="16"/>
      <c r="AE78" s="16"/>
      <c r="AF78" s="16"/>
      <c r="AG78" s="16"/>
      <c r="AH78" s="16"/>
      <c r="AI78" s="16">
        <v>1117058.69</v>
      </c>
      <c r="AJ78" s="16">
        <v>1117058.69</v>
      </c>
      <c r="AK78" s="28">
        <v>929336.71</v>
      </c>
      <c r="AL78" s="28"/>
      <c r="AM78" s="16"/>
      <c r="AN78" s="16"/>
      <c r="AO78" s="16"/>
      <c r="AP78" s="16"/>
      <c r="AQ78" s="16"/>
      <c r="AR78" s="16"/>
      <c r="AS78" s="19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>
        <v>492107.05</v>
      </c>
      <c r="BE78" s="28">
        <v>620016.15</v>
      </c>
      <c r="BF78" s="28">
        <v>620016.15</v>
      </c>
      <c r="BG78" s="28"/>
      <c r="BH78" s="16"/>
      <c r="BI78" s="16"/>
      <c r="BJ78" s="16"/>
      <c r="BK78" s="16"/>
      <c r="BL78" s="28"/>
      <c r="BM78" s="28"/>
      <c r="BN78" s="16"/>
      <c r="BO78" s="16"/>
      <c r="BP78" s="16"/>
      <c r="BQ78" s="16"/>
      <c r="BR78" s="16"/>
      <c r="BS78" s="16"/>
      <c r="BT78" s="16"/>
      <c r="BU78" s="16"/>
      <c r="BV78" s="16">
        <v>295307.09999999998</v>
      </c>
      <c r="BW78" s="16">
        <v>89545.5</v>
      </c>
      <c r="BX78" s="16">
        <v>89545.5</v>
      </c>
      <c r="BY78" s="16"/>
      <c r="BZ78" s="16">
        <v>589586.68000000005</v>
      </c>
      <c r="CA78" s="28">
        <v>443206.05</v>
      </c>
      <c r="CB78" s="16"/>
      <c r="CC78" s="16"/>
      <c r="CD78" s="16"/>
      <c r="CE78" s="16"/>
      <c r="CF78" s="16"/>
      <c r="CG78" s="16"/>
      <c r="CH78" s="16">
        <v>177870</v>
      </c>
      <c r="CI78" s="16">
        <v>73744.02</v>
      </c>
      <c r="CJ78" s="28">
        <v>73744.02</v>
      </c>
      <c r="CK78" s="28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>
        <v>1066068</v>
      </c>
      <c r="CX78" s="36">
        <v>1066068</v>
      </c>
      <c r="CY78" s="16">
        <v>1066068</v>
      </c>
      <c r="CZ78" s="16"/>
      <c r="DA78" s="16">
        <v>4746358.42</v>
      </c>
      <c r="DB78" s="28">
        <v>4453728.93</v>
      </c>
      <c r="DC78" s="28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28"/>
      <c r="DT78" s="28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>
        <v>190544.66</v>
      </c>
      <c r="EL78" s="16">
        <v>190544.66</v>
      </c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28"/>
      <c r="FB78" s="28"/>
      <c r="FC78" s="16"/>
      <c r="FD78" s="16"/>
      <c r="FE78" s="16"/>
      <c r="FF78" s="16"/>
      <c r="FG78" s="16"/>
      <c r="FH78" s="16"/>
      <c r="FI78" s="34">
        <f>495000+5237557+6813760</f>
        <v>12546317</v>
      </c>
      <c r="FJ78" s="28">
        <v>12546317</v>
      </c>
      <c r="FK78" s="16"/>
      <c r="FL78" s="16"/>
      <c r="FM78" s="28"/>
      <c r="FN78" s="28"/>
      <c r="FO78" s="16"/>
      <c r="FP78" s="28"/>
      <c r="FQ78" s="28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28"/>
      <c r="GC78" s="28"/>
      <c r="GD78" s="16"/>
      <c r="GE78" s="16"/>
      <c r="GF78" s="16"/>
      <c r="GG78" s="16"/>
      <c r="GH78" s="16"/>
      <c r="GI78" s="16"/>
      <c r="GJ78" s="16"/>
      <c r="GK78" s="16"/>
      <c r="GL78" s="16"/>
      <c r="GM78" s="16">
        <v>88757.440000000002</v>
      </c>
      <c r="GN78" s="16">
        <v>88757.440000000002</v>
      </c>
      <c r="GO78" s="16"/>
      <c r="GP78" s="16"/>
      <c r="GQ78" s="28"/>
      <c r="GR78" s="28"/>
      <c r="GS78" s="28"/>
      <c r="GT78" s="28"/>
      <c r="GU78" s="16"/>
      <c r="GV78" s="16"/>
      <c r="GW78" s="28"/>
      <c r="GX78" s="16"/>
      <c r="GY78" s="28"/>
      <c r="GZ78" s="28"/>
      <c r="HA78" s="16">
        <v>179816</v>
      </c>
      <c r="HB78" s="36">
        <v>179816</v>
      </c>
      <c r="HC78" s="28">
        <v>179816</v>
      </c>
      <c r="HD78" s="28"/>
      <c r="HE78" s="28"/>
      <c r="HF78" s="28"/>
      <c r="HG78" s="16"/>
      <c r="HH78" s="16"/>
      <c r="HI78" s="16"/>
      <c r="HJ78" s="16"/>
      <c r="HK78" s="28"/>
      <c r="HL78" s="28"/>
      <c r="HM78" s="16">
        <v>1300000</v>
      </c>
      <c r="HN78" s="34">
        <v>1300000</v>
      </c>
      <c r="HO78" s="28">
        <v>1300000</v>
      </c>
      <c r="HP78" s="28"/>
      <c r="HQ78" s="16"/>
      <c r="HR78" s="28"/>
      <c r="HS78" s="16"/>
      <c r="HT78" s="28"/>
      <c r="HU78" s="28"/>
      <c r="HV78" s="28"/>
      <c r="HW78" s="28"/>
      <c r="HX78" s="28"/>
      <c r="HY78" s="28"/>
      <c r="HZ78" s="16"/>
      <c r="IA78" s="16"/>
      <c r="IB78" s="16"/>
      <c r="IC78" s="16"/>
      <c r="ID78" s="16"/>
      <c r="IE78" s="16"/>
      <c r="IF78" s="16"/>
      <c r="IG78" s="16"/>
      <c r="IH78" s="20">
        <f t="shared" si="28"/>
        <v>37380716.190000005</v>
      </c>
      <c r="II78" s="20">
        <f t="shared" si="29"/>
        <v>36067106.569999993</v>
      </c>
      <c r="IJ78" s="20">
        <f t="shared" si="30"/>
        <v>35834718.919999994</v>
      </c>
      <c r="IK78" s="28">
        <v>6981760</v>
      </c>
      <c r="IL78" s="16">
        <v>6327220</v>
      </c>
      <c r="IM78" s="28">
        <v>6327220</v>
      </c>
      <c r="IN78" s="28"/>
      <c r="IO78" s="16"/>
      <c r="IP78" s="16"/>
      <c r="IQ78" s="16">
        <v>28330177.75</v>
      </c>
      <c r="IR78" s="16">
        <v>27882368.739999998</v>
      </c>
      <c r="IS78" s="28">
        <v>27882368.739999998</v>
      </c>
      <c r="IT78" s="16"/>
      <c r="IU78" s="16"/>
      <c r="IV78" s="16"/>
      <c r="IW78" s="16">
        <v>36345</v>
      </c>
      <c r="IX78" s="16">
        <v>36345</v>
      </c>
      <c r="IY78" s="16">
        <v>36345</v>
      </c>
      <c r="IZ78" s="16">
        <v>49682</v>
      </c>
      <c r="JA78" s="16">
        <v>49682</v>
      </c>
      <c r="JB78" s="16">
        <v>49682</v>
      </c>
      <c r="JC78" s="16">
        <v>276511.38</v>
      </c>
      <c r="JD78" s="16">
        <v>166224.43</v>
      </c>
      <c r="JE78" s="16">
        <v>166224.43</v>
      </c>
      <c r="JF78" s="16">
        <v>1073457</v>
      </c>
      <c r="JG78" s="16">
        <v>960743.91</v>
      </c>
      <c r="JH78" s="28">
        <v>960743.91</v>
      </c>
      <c r="JI78" s="28">
        <v>25410</v>
      </c>
      <c r="JJ78" s="16">
        <v>25410</v>
      </c>
      <c r="JK78" s="28">
        <v>25410</v>
      </c>
      <c r="JL78" s="16">
        <v>4785.6000000000004</v>
      </c>
      <c r="JM78" s="28">
        <v>4785.6000000000004</v>
      </c>
      <c r="JN78" s="28">
        <v>4785.6000000000004</v>
      </c>
      <c r="JO78" s="16">
        <v>370492.24</v>
      </c>
      <c r="JP78" s="16">
        <v>370492.24</v>
      </c>
      <c r="JQ78" s="16">
        <v>370492.24</v>
      </c>
      <c r="JR78" s="16">
        <v>10060.219999999999</v>
      </c>
      <c r="JS78" s="28">
        <v>21799.65</v>
      </c>
      <c r="JT78" s="28">
        <v>0</v>
      </c>
      <c r="JU78" s="16">
        <v>210588</v>
      </c>
      <c r="JV78" s="28">
        <v>210588</v>
      </c>
      <c r="JW78" s="28">
        <v>0</v>
      </c>
      <c r="JX78" s="16"/>
      <c r="JY78" s="28"/>
      <c r="JZ78" s="28"/>
      <c r="KA78" s="16">
        <v>11447</v>
      </c>
      <c r="KB78" s="28">
        <v>11447</v>
      </c>
      <c r="KC78" s="28">
        <v>11447</v>
      </c>
      <c r="KD78" s="20">
        <f t="shared" si="31"/>
        <v>0</v>
      </c>
      <c r="KE78" s="20">
        <f t="shared" si="32"/>
        <v>942350</v>
      </c>
      <c r="KF78" s="20">
        <f t="shared" si="33"/>
        <v>888215.94</v>
      </c>
      <c r="KG78" s="28"/>
      <c r="KH78" s="28">
        <v>781200</v>
      </c>
      <c r="KI78" s="28">
        <v>727218.94</v>
      </c>
      <c r="KJ78" s="28"/>
      <c r="KK78" s="28"/>
      <c r="KL78" s="28"/>
      <c r="KM78" s="28"/>
      <c r="KN78" s="28">
        <v>161150</v>
      </c>
      <c r="KO78" s="28">
        <v>160997</v>
      </c>
      <c r="KP78" s="28"/>
      <c r="KQ78" s="28"/>
      <c r="KR78" s="28"/>
      <c r="KS78" s="28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0"/>
      <c r="LG78" s="10"/>
      <c r="LH78" s="10"/>
      <c r="LI78" s="10"/>
      <c r="LJ78" s="10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4"/>
      <c r="OS78" s="14"/>
      <c r="OT78" s="14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</row>
    <row r="79" spans="1:711" x14ac:dyDescent="0.25">
      <c r="A79" s="5" t="s">
        <v>86</v>
      </c>
      <c r="B79" s="20">
        <f t="shared" si="23"/>
        <v>5914299</v>
      </c>
      <c r="C79" s="20">
        <f t="shared" si="19"/>
        <v>14402687.32</v>
      </c>
      <c r="D79" s="20">
        <f t="shared" si="20"/>
        <v>14065753.859999999</v>
      </c>
      <c r="E79" s="30">
        <f t="shared" si="24"/>
        <v>4081230</v>
      </c>
      <c r="F79" s="30">
        <f t="shared" si="21"/>
        <v>4910399</v>
      </c>
      <c r="G79" s="30">
        <f t="shared" si="22"/>
        <v>4910399</v>
      </c>
      <c r="H79" s="28">
        <v>3782000</v>
      </c>
      <c r="I79" s="28">
        <v>3782000</v>
      </c>
      <c r="J79" s="28">
        <v>3782000</v>
      </c>
      <c r="K79" s="28">
        <v>299230</v>
      </c>
      <c r="L79" s="28">
        <v>1128399</v>
      </c>
      <c r="M79" s="28">
        <v>1128399</v>
      </c>
      <c r="N79" s="20">
        <f t="shared" si="25"/>
        <v>1630769</v>
      </c>
      <c r="O79" s="20">
        <f t="shared" si="26"/>
        <v>2954558.9699999997</v>
      </c>
      <c r="P79" s="20">
        <f t="shared" si="27"/>
        <v>2680408.29</v>
      </c>
      <c r="Q79" s="28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8"/>
      <c r="AL79" s="28"/>
      <c r="AM79" s="16"/>
      <c r="AN79" s="16"/>
      <c r="AO79" s="16"/>
      <c r="AP79" s="16"/>
      <c r="AQ79" s="16"/>
      <c r="AR79" s="16"/>
      <c r="AS79" s="19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28"/>
      <c r="BF79" s="28"/>
      <c r="BG79" s="28"/>
      <c r="BH79" s="16"/>
      <c r="BI79" s="16"/>
      <c r="BJ79" s="16"/>
      <c r="BK79" s="16"/>
      <c r="BL79" s="28"/>
      <c r="BM79" s="28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28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>
        <v>740947.35</v>
      </c>
      <c r="DB79" s="28">
        <v>466796.67</v>
      </c>
      <c r="DC79" s="28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28"/>
      <c r="DT79" s="28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>
        <v>582842.62</v>
      </c>
      <c r="FA79" s="28">
        <v>582842.62</v>
      </c>
      <c r="FB79" s="28"/>
      <c r="FC79" s="16"/>
      <c r="FD79" s="16"/>
      <c r="FE79" s="16"/>
      <c r="FF79" s="16"/>
      <c r="FG79" s="16"/>
      <c r="FH79" s="16"/>
      <c r="FI79" s="16"/>
      <c r="FJ79" s="28"/>
      <c r="FK79" s="16"/>
      <c r="FL79" s="16"/>
      <c r="FM79" s="28"/>
      <c r="FN79" s="28"/>
      <c r="FO79" s="16"/>
      <c r="FP79" s="28"/>
      <c r="FQ79" s="28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28"/>
      <c r="GC79" s="28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28"/>
      <c r="GR79" s="28"/>
      <c r="GS79" s="28"/>
      <c r="GT79" s="28"/>
      <c r="GU79" s="16"/>
      <c r="GV79" s="16"/>
      <c r="GW79" s="28"/>
      <c r="GX79" s="16"/>
      <c r="GY79" s="28"/>
      <c r="GZ79" s="28"/>
      <c r="HA79" s="16">
        <v>1530769</v>
      </c>
      <c r="HB79" s="36">
        <v>1530769</v>
      </c>
      <c r="HC79" s="28">
        <v>1530769</v>
      </c>
      <c r="HD79" s="28"/>
      <c r="HE79" s="28"/>
      <c r="HF79" s="28"/>
      <c r="HG79" s="16"/>
      <c r="HH79" s="16"/>
      <c r="HI79" s="16"/>
      <c r="HJ79" s="16"/>
      <c r="HK79" s="28"/>
      <c r="HL79" s="28"/>
      <c r="HM79" s="16"/>
      <c r="HN79" s="28"/>
      <c r="HO79" s="28"/>
      <c r="HP79" s="28"/>
      <c r="HQ79" s="16"/>
      <c r="HR79" s="28"/>
      <c r="HS79" s="16">
        <v>100000</v>
      </c>
      <c r="HT79" s="51">
        <v>100000</v>
      </c>
      <c r="HU79" s="28">
        <v>100000</v>
      </c>
      <c r="HV79" s="28"/>
      <c r="HW79" s="28"/>
      <c r="HX79" s="28"/>
      <c r="HY79" s="28"/>
      <c r="HZ79" s="16"/>
      <c r="IA79" s="16"/>
      <c r="IB79" s="16"/>
      <c r="IC79" s="16"/>
      <c r="ID79" s="16"/>
      <c r="IE79" s="16"/>
      <c r="IF79" s="16"/>
      <c r="IG79" s="16"/>
      <c r="IH79" s="20">
        <f t="shared" si="28"/>
        <v>202300</v>
      </c>
      <c r="II79" s="20">
        <f t="shared" si="29"/>
        <v>225500</v>
      </c>
      <c r="IJ79" s="20">
        <f t="shared" si="30"/>
        <v>225500</v>
      </c>
      <c r="IK79" s="28"/>
      <c r="IL79" s="16"/>
      <c r="IM79" s="28"/>
      <c r="IN79" s="28"/>
      <c r="IO79" s="16"/>
      <c r="IP79" s="16"/>
      <c r="IQ79" s="16"/>
      <c r="IR79" s="16"/>
      <c r="IS79" s="28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28"/>
      <c r="JI79" s="28"/>
      <c r="JJ79" s="16"/>
      <c r="JK79" s="28"/>
      <c r="JL79" s="16"/>
      <c r="JM79" s="28"/>
      <c r="JN79" s="28"/>
      <c r="JO79" s="16"/>
      <c r="JP79" s="16"/>
      <c r="JQ79" s="16"/>
      <c r="JR79" s="16"/>
      <c r="JS79" s="28"/>
      <c r="JT79" s="28"/>
      <c r="JU79" s="16"/>
      <c r="JV79" s="28"/>
      <c r="JW79" s="28"/>
      <c r="JX79" s="16">
        <v>202300</v>
      </c>
      <c r="JY79" s="28">
        <v>225500</v>
      </c>
      <c r="JZ79" s="28">
        <v>225500</v>
      </c>
      <c r="KA79" s="16"/>
      <c r="KB79" s="28"/>
      <c r="KC79" s="28"/>
      <c r="KD79" s="20">
        <f t="shared" si="31"/>
        <v>0</v>
      </c>
      <c r="KE79" s="20">
        <f t="shared" si="32"/>
        <v>6312229.3499999996</v>
      </c>
      <c r="KF79" s="20">
        <f t="shared" si="33"/>
        <v>6249446.5700000003</v>
      </c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>
        <v>6312229.3499999996</v>
      </c>
      <c r="KR79" s="28">
        <v>6249446.5700000003</v>
      </c>
      <c r="KS79" s="28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6"/>
      <c r="LF79" s="10"/>
      <c r="LG79" s="10"/>
      <c r="LH79" s="10"/>
      <c r="LI79" s="10"/>
      <c r="LJ79" s="10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4"/>
      <c r="OS79" s="14"/>
      <c r="OT79" s="14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</row>
    <row r="80" spans="1:711" x14ac:dyDescent="0.25">
      <c r="A80" s="5" t="s">
        <v>87</v>
      </c>
      <c r="B80" s="20">
        <f t="shared" si="23"/>
        <v>5853254</v>
      </c>
      <c r="C80" s="20">
        <f t="shared" si="19"/>
        <v>5868536</v>
      </c>
      <c r="D80" s="20">
        <f t="shared" si="20"/>
        <v>5868536</v>
      </c>
      <c r="E80" s="30">
        <f t="shared" si="24"/>
        <v>5506080</v>
      </c>
      <c r="F80" s="30">
        <f t="shared" si="21"/>
        <v>5512162</v>
      </c>
      <c r="G80" s="30">
        <f t="shared" si="22"/>
        <v>5512162</v>
      </c>
      <c r="H80" s="28">
        <v>5191500</v>
      </c>
      <c r="I80" s="28">
        <v>5191500</v>
      </c>
      <c r="J80" s="28">
        <v>5191500</v>
      </c>
      <c r="K80" s="28">
        <v>314580</v>
      </c>
      <c r="L80" s="28">
        <v>320662</v>
      </c>
      <c r="M80" s="28">
        <v>320662</v>
      </c>
      <c r="N80" s="20">
        <f t="shared" si="25"/>
        <v>266174</v>
      </c>
      <c r="O80" s="20">
        <f t="shared" si="26"/>
        <v>266174</v>
      </c>
      <c r="P80" s="20">
        <f t="shared" si="27"/>
        <v>266174</v>
      </c>
      <c r="Q80" s="28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28"/>
      <c r="AL80" s="28"/>
      <c r="AM80" s="16"/>
      <c r="AN80" s="16"/>
      <c r="AO80" s="16"/>
      <c r="AP80" s="16"/>
      <c r="AQ80" s="16"/>
      <c r="AR80" s="16"/>
      <c r="AS80" s="19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28"/>
      <c r="BF80" s="28"/>
      <c r="BG80" s="28"/>
      <c r="BH80" s="16"/>
      <c r="BI80" s="16"/>
      <c r="BJ80" s="16"/>
      <c r="BK80" s="16"/>
      <c r="BL80" s="28"/>
      <c r="BM80" s="28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28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28"/>
      <c r="DC80" s="28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28"/>
      <c r="DT80" s="28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28"/>
      <c r="FB80" s="28"/>
      <c r="FC80" s="16"/>
      <c r="FD80" s="16"/>
      <c r="FE80" s="16"/>
      <c r="FF80" s="16"/>
      <c r="FG80" s="16"/>
      <c r="FH80" s="16"/>
      <c r="FI80" s="16"/>
      <c r="FJ80" s="28"/>
      <c r="FK80" s="16"/>
      <c r="FL80" s="16"/>
      <c r="FM80" s="28"/>
      <c r="FN80" s="28"/>
      <c r="FO80" s="16"/>
      <c r="FP80" s="28"/>
      <c r="FQ80" s="28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28"/>
      <c r="GC80" s="28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28"/>
      <c r="GR80" s="28"/>
      <c r="GS80" s="28"/>
      <c r="GT80" s="28"/>
      <c r="GU80" s="16"/>
      <c r="GV80" s="16"/>
      <c r="GW80" s="28"/>
      <c r="GX80" s="16"/>
      <c r="GY80" s="28"/>
      <c r="GZ80" s="28"/>
      <c r="HA80" s="16">
        <v>266174</v>
      </c>
      <c r="HB80" s="36">
        <v>266174</v>
      </c>
      <c r="HC80" s="28">
        <v>266174</v>
      </c>
      <c r="HD80" s="28"/>
      <c r="HE80" s="28"/>
      <c r="HF80" s="28"/>
      <c r="HG80" s="16"/>
      <c r="HH80" s="16"/>
      <c r="HI80" s="16"/>
      <c r="HJ80" s="16"/>
      <c r="HK80" s="28"/>
      <c r="HL80" s="28"/>
      <c r="HM80" s="16"/>
      <c r="HN80" s="28"/>
      <c r="HO80" s="28"/>
      <c r="HP80" s="28"/>
      <c r="HQ80" s="16"/>
      <c r="HR80" s="28"/>
      <c r="HS80" s="16"/>
      <c r="HT80" s="28"/>
      <c r="HU80" s="28"/>
      <c r="HV80" s="28"/>
      <c r="HW80" s="28"/>
      <c r="HX80" s="28"/>
      <c r="HY80" s="28"/>
      <c r="HZ80" s="16"/>
      <c r="IA80" s="16"/>
      <c r="IB80" s="16"/>
      <c r="IC80" s="16"/>
      <c r="ID80" s="16"/>
      <c r="IE80" s="16"/>
      <c r="IF80" s="16"/>
      <c r="IG80" s="16"/>
      <c r="IH80" s="20">
        <f t="shared" si="28"/>
        <v>81000</v>
      </c>
      <c r="II80" s="20">
        <f t="shared" si="29"/>
        <v>90200</v>
      </c>
      <c r="IJ80" s="20">
        <f t="shared" si="30"/>
        <v>90200</v>
      </c>
      <c r="IK80" s="28"/>
      <c r="IL80" s="16"/>
      <c r="IM80" s="28"/>
      <c r="IN80" s="28"/>
      <c r="IO80" s="16"/>
      <c r="IP80" s="16"/>
      <c r="IQ80" s="16"/>
      <c r="IR80" s="16"/>
      <c r="IS80" s="28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28"/>
      <c r="JI80" s="28"/>
      <c r="JJ80" s="16"/>
      <c r="JK80" s="28"/>
      <c r="JL80" s="16"/>
      <c r="JM80" s="28"/>
      <c r="JN80" s="28"/>
      <c r="JO80" s="16"/>
      <c r="JP80" s="16"/>
      <c r="JQ80" s="16"/>
      <c r="JR80" s="16"/>
      <c r="JS80" s="28"/>
      <c r="JT80" s="28"/>
      <c r="JU80" s="16"/>
      <c r="JV80" s="28"/>
      <c r="JW80" s="28"/>
      <c r="JX80" s="16">
        <v>81000</v>
      </c>
      <c r="JY80" s="28">
        <v>90200</v>
      </c>
      <c r="JZ80" s="28">
        <v>90200</v>
      </c>
      <c r="KA80" s="16"/>
      <c r="KB80" s="28"/>
      <c r="KC80" s="28"/>
      <c r="KD80" s="20">
        <f t="shared" si="31"/>
        <v>0</v>
      </c>
      <c r="KE80" s="20">
        <f t="shared" si="32"/>
        <v>0</v>
      </c>
      <c r="KF80" s="20">
        <f t="shared" si="33"/>
        <v>0</v>
      </c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6"/>
      <c r="LF80" s="10"/>
      <c r="LG80" s="10"/>
      <c r="LH80" s="10"/>
      <c r="LI80" s="10"/>
      <c r="LJ80" s="10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4"/>
      <c r="OS80" s="14"/>
      <c r="OT80" s="14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</row>
    <row r="81" spans="1:711" x14ac:dyDescent="0.25">
      <c r="A81" s="5" t="s">
        <v>88</v>
      </c>
      <c r="B81" s="20">
        <f t="shared" si="23"/>
        <v>10328653</v>
      </c>
      <c r="C81" s="20">
        <f t="shared" si="19"/>
        <v>10343327</v>
      </c>
      <c r="D81" s="20">
        <f t="shared" si="20"/>
        <v>10343327</v>
      </c>
      <c r="E81" s="30">
        <f t="shared" si="24"/>
        <v>9303620</v>
      </c>
      <c r="F81" s="30">
        <f t="shared" si="21"/>
        <v>9309094</v>
      </c>
      <c r="G81" s="30">
        <f t="shared" si="22"/>
        <v>9309094</v>
      </c>
      <c r="H81" s="28">
        <v>8960500</v>
      </c>
      <c r="I81" s="28">
        <v>8960500</v>
      </c>
      <c r="J81" s="28">
        <v>8960500</v>
      </c>
      <c r="K81" s="28">
        <v>343120</v>
      </c>
      <c r="L81" s="28">
        <v>348594</v>
      </c>
      <c r="M81" s="28">
        <v>348594</v>
      </c>
      <c r="N81" s="20">
        <f t="shared" si="25"/>
        <v>944033</v>
      </c>
      <c r="O81" s="20">
        <f t="shared" si="26"/>
        <v>944033</v>
      </c>
      <c r="P81" s="20">
        <f t="shared" si="27"/>
        <v>944033</v>
      </c>
      <c r="Q81" s="28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28"/>
      <c r="AL81" s="28"/>
      <c r="AM81" s="16"/>
      <c r="AN81" s="16"/>
      <c r="AO81" s="16"/>
      <c r="AP81" s="16"/>
      <c r="AQ81" s="16"/>
      <c r="AR81" s="16"/>
      <c r="AS81" s="19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28"/>
      <c r="BF81" s="28"/>
      <c r="BG81" s="28"/>
      <c r="BH81" s="16"/>
      <c r="BI81" s="16"/>
      <c r="BJ81" s="16"/>
      <c r="BK81" s="16"/>
      <c r="BL81" s="28"/>
      <c r="BM81" s="28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28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28"/>
      <c r="DC81" s="28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28"/>
      <c r="DT81" s="28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28"/>
      <c r="FB81" s="28"/>
      <c r="FC81" s="16"/>
      <c r="FD81" s="16"/>
      <c r="FE81" s="16"/>
      <c r="FF81" s="16"/>
      <c r="FG81" s="16"/>
      <c r="FH81" s="16"/>
      <c r="FI81" s="16"/>
      <c r="FJ81" s="28"/>
      <c r="FK81" s="16"/>
      <c r="FL81" s="16"/>
      <c r="FM81" s="28"/>
      <c r="FN81" s="28"/>
      <c r="FO81" s="16"/>
      <c r="FP81" s="28"/>
      <c r="FQ81" s="28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28"/>
      <c r="GC81" s="28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28"/>
      <c r="GR81" s="28"/>
      <c r="GS81" s="28"/>
      <c r="GT81" s="28"/>
      <c r="GU81" s="16"/>
      <c r="GV81" s="16"/>
      <c r="GW81" s="28"/>
      <c r="GX81" s="16"/>
      <c r="GY81" s="28"/>
      <c r="GZ81" s="28"/>
      <c r="HA81" s="16">
        <v>944033</v>
      </c>
      <c r="HB81" s="36">
        <v>944033</v>
      </c>
      <c r="HC81" s="28">
        <v>944033</v>
      </c>
      <c r="HD81" s="28"/>
      <c r="HE81" s="28"/>
      <c r="HF81" s="28"/>
      <c r="HG81" s="16"/>
      <c r="HH81" s="16"/>
      <c r="HI81" s="16"/>
      <c r="HJ81" s="16"/>
      <c r="HK81" s="28"/>
      <c r="HL81" s="28"/>
      <c r="HM81" s="16"/>
      <c r="HN81" s="28"/>
      <c r="HO81" s="28"/>
      <c r="HP81" s="28"/>
      <c r="HQ81" s="16"/>
      <c r="HR81" s="28"/>
      <c r="HS81" s="16"/>
      <c r="HT81" s="28"/>
      <c r="HU81" s="28"/>
      <c r="HV81" s="28"/>
      <c r="HW81" s="28"/>
      <c r="HX81" s="28"/>
      <c r="HY81" s="28"/>
      <c r="HZ81" s="16"/>
      <c r="IA81" s="16"/>
      <c r="IB81" s="16"/>
      <c r="IC81" s="16"/>
      <c r="ID81" s="16"/>
      <c r="IE81" s="16"/>
      <c r="IF81" s="16"/>
      <c r="IG81" s="16"/>
      <c r="IH81" s="20">
        <f t="shared" si="28"/>
        <v>81000</v>
      </c>
      <c r="II81" s="20">
        <f t="shared" si="29"/>
        <v>90200</v>
      </c>
      <c r="IJ81" s="20">
        <f t="shared" si="30"/>
        <v>90200</v>
      </c>
      <c r="IK81" s="28"/>
      <c r="IL81" s="16"/>
      <c r="IM81" s="28"/>
      <c r="IN81" s="28"/>
      <c r="IO81" s="16"/>
      <c r="IP81" s="16"/>
      <c r="IQ81" s="16"/>
      <c r="IR81" s="16"/>
      <c r="IS81" s="28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28"/>
      <c r="JI81" s="28"/>
      <c r="JJ81" s="16"/>
      <c r="JK81" s="28"/>
      <c r="JL81" s="16"/>
      <c r="JM81" s="28"/>
      <c r="JN81" s="28"/>
      <c r="JO81" s="16"/>
      <c r="JP81" s="16"/>
      <c r="JQ81" s="16"/>
      <c r="JR81" s="16"/>
      <c r="JS81" s="28"/>
      <c r="JT81" s="28"/>
      <c r="JU81" s="16"/>
      <c r="JV81" s="28"/>
      <c r="JW81" s="28"/>
      <c r="JX81" s="16">
        <v>81000</v>
      </c>
      <c r="JY81" s="28">
        <v>90200</v>
      </c>
      <c r="JZ81" s="28">
        <v>90200</v>
      </c>
      <c r="KA81" s="16"/>
      <c r="KB81" s="28"/>
      <c r="KC81" s="28"/>
      <c r="KD81" s="20">
        <f t="shared" si="31"/>
        <v>0</v>
      </c>
      <c r="KE81" s="20">
        <f t="shared" si="32"/>
        <v>0</v>
      </c>
      <c r="KF81" s="20">
        <f t="shared" si="33"/>
        <v>0</v>
      </c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0"/>
      <c r="LG81" s="10"/>
      <c r="LH81" s="10"/>
      <c r="LI81" s="10"/>
      <c r="LJ81" s="10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4"/>
      <c r="OS81" s="14"/>
      <c r="OT81" s="14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</row>
    <row r="82" spans="1:711" x14ac:dyDescent="0.25">
      <c r="A82" s="5" t="s">
        <v>89</v>
      </c>
      <c r="B82" s="20">
        <f t="shared" si="23"/>
        <v>5666185</v>
      </c>
      <c r="C82" s="20">
        <f t="shared" si="19"/>
        <v>5675385</v>
      </c>
      <c r="D82" s="20">
        <f t="shared" si="20"/>
        <v>5675385</v>
      </c>
      <c r="E82" s="30">
        <f t="shared" si="24"/>
        <v>5315020</v>
      </c>
      <c r="F82" s="30">
        <f t="shared" si="21"/>
        <v>5315020</v>
      </c>
      <c r="G82" s="30">
        <f t="shared" si="22"/>
        <v>5315020</v>
      </c>
      <c r="H82" s="28">
        <v>5171300</v>
      </c>
      <c r="I82" s="28">
        <v>5171300</v>
      </c>
      <c r="J82" s="28">
        <v>5171300</v>
      </c>
      <c r="K82" s="28">
        <v>143720</v>
      </c>
      <c r="L82" s="28">
        <v>143720</v>
      </c>
      <c r="M82" s="28">
        <v>143720</v>
      </c>
      <c r="N82" s="20">
        <f t="shared" si="25"/>
        <v>270165</v>
      </c>
      <c r="O82" s="20">
        <f t="shared" si="26"/>
        <v>270165</v>
      </c>
      <c r="P82" s="20">
        <f t="shared" si="27"/>
        <v>270165</v>
      </c>
      <c r="Q82" s="28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8"/>
      <c r="AL82" s="28"/>
      <c r="AM82" s="16"/>
      <c r="AN82" s="16"/>
      <c r="AO82" s="16"/>
      <c r="AP82" s="16"/>
      <c r="AQ82" s="16"/>
      <c r="AR82" s="16"/>
      <c r="AS82" s="19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28"/>
      <c r="BF82" s="28"/>
      <c r="BG82" s="28"/>
      <c r="BH82" s="16"/>
      <c r="BI82" s="16"/>
      <c r="BJ82" s="16"/>
      <c r="BK82" s="16"/>
      <c r="BL82" s="28"/>
      <c r="BM82" s="28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28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28"/>
      <c r="DC82" s="28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28"/>
      <c r="DT82" s="28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28"/>
      <c r="FB82" s="28"/>
      <c r="FC82" s="16"/>
      <c r="FD82" s="16"/>
      <c r="FE82" s="16"/>
      <c r="FF82" s="16"/>
      <c r="FG82" s="16"/>
      <c r="FH82" s="16"/>
      <c r="FI82" s="16"/>
      <c r="FJ82" s="28"/>
      <c r="FK82" s="16"/>
      <c r="FL82" s="16"/>
      <c r="FM82" s="28"/>
      <c r="FN82" s="28"/>
      <c r="FO82" s="16"/>
      <c r="FP82" s="28"/>
      <c r="FQ82" s="28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28"/>
      <c r="GC82" s="28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28"/>
      <c r="GR82" s="28"/>
      <c r="GS82" s="28"/>
      <c r="GT82" s="28"/>
      <c r="GU82" s="16"/>
      <c r="GV82" s="16"/>
      <c r="GW82" s="28"/>
      <c r="GX82" s="16"/>
      <c r="GY82" s="28"/>
      <c r="GZ82" s="28"/>
      <c r="HA82" s="16">
        <v>270165</v>
      </c>
      <c r="HB82" s="36">
        <v>270165</v>
      </c>
      <c r="HC82" s="28">
        <v>270165</v>
      </c>
      <c r="HD82" s="28"/>
      <c r="HE82" s="28"/>
      <c r="HF82" s="28"/>
      <c r="HG82" s="16"/>
      <c r="HH82" s="16"/>
      <c r="HI82" s="16"/>
      <c r="HJ82" s="16"/>
      <c r="HK82" s="28"/>
      <c r="HL82" s="28"/>
      <c r="HM82" s="16"/>
      <c r="HN82" s="28"/>
      <c r="HO82" s="28"/>
      <c r="HP82" s="28"/>
      <c r="HQ82" s="16"/>
      <c r="HR82" s="28"/>
      <c r="HS82" s="16"/>
      <c r="HT82" s="28"/>
      <c r="HU82" s="28"/>
      <c r="HV82" s="28"/>
      <c r="HW82" s="28"/>
      <c r="HX82" s="28"/>
      <c r="HY82" s="28"/>
      <c r="HZ82" s="16"/>
      <c r="IA82" s="16"/>
      <c r="IB82" s="16"/>
      <c r="IC82" s="16"/>
      <c r="ID82" s="16"/>
      <c r="IE82" s="16"/>
      <c r="IF82" s="16"/>
      <c r="IG82" s="16"/>
      <c r="IH82" s="20">
        <f t="shared" si="28"/>
        <v>81000</v>
      </c>
      <c r="II82" s="20">
        <f t="shared" si="29"/>
        <v>90200</v>
      </c>
      <c r="IJ82" s="20">
        <f t="shared" si="30"/>
        <v>90200</v>
      </c>
      <c r="IK82" s="28"/>
      <c r="IL82" s="16"/>
      <c r="IM82" s="28"/>
      <c r="IN82" s="28"/>
      <c r="IO82" s="16"/>
      <c r="IP82" s="16"/>
      <c r="IQ82" s="16"/>
      <c r="IR82" s="16"/>
      <c r="IS82" s="28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28"/>
      <c r="JI82" s="28"/>
      <c r="JJ82" s="16"/>
      <c r="JK82" s="28"/>
      <c r="JL82" s="16"/>
      <c r="JM82" s="28"/>
      <c r="JN82" s="28"/>
      <c r="JO82" s="16"/>
      <c r="JP82" s="16"/>
      <c r="JQ82" s="16"/>
      <c r="JR82" s="16"/>
      <c r="JS82" s="28"/>
      <c r="JT82" s="28"/>
      <c r="JU82" s="16"/>
      <c r="JV82" s="28"/>
      <c r="JW82" s="28"/>
      <c r="JX82" s="16">
        <v>81000</v>
      </c>
      <c r="JY82" s="28">
        <v>90200</v>
      </c>
      <c r="JZ82" s="28">
        <v>90200</v>
      </c>
      <c r="KA82" s="16"/>
      <c r="KB82" s="28"/>
      <c r="KC82" s="28"/>
      <c r="KD82" s="20">
        <f t="shared" si="31"/>
        <v>0</v>
      </c>
      <c r="KE82" s="20">
        <f t="shared" si="32"/>
        <v>0</v>
      </c>
      <c r="KF82" s="20">
        <f t="shared" si="33"/>
        <v>0</v>
      </c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0"/>
      <c r="LG82" s="10"/>
      <c r="LH82" s="10"/>
      <c r="LI82" s="10"/>
      <c r="LJ82" s="10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4"/>
      <c r="OS82" s="14"/>
      <c r="OT82" s="14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</row>
    <row r="83" spans="1:711" x14ac:dyDescent="0.25">
      <c r="A83" s="5" t="s">
        <v>90</v>
      </c>
      <c r="B83" s="20">
        <f t="shared" si="23"/>
        <v>7077146</v>
      </c>
      <c r="C83" s="20">
        <f t="shared" si="19"/>
        <v>14143448</v>
      </c>
      <c r="D83" s="20">
        <f t="shared" si="20"/>
        <v>13802155.620000001</v>
      </c>
      <c r="E83" s="30">
        <f t="shared" si="24"/>
        <v>6591560</v>
      </c>
      <c r="F83" s="30">
        <f t="shared" si="21"/>
        <v>6613822</v>
      </c>
      <c r="G83" s="30">
        <f t="shared" si="22"/>
        <v>6613822</v>
      </c>
      <c r="H83" s="28">
        <v>6370900</v>
      </c>
      <c r="I83" s="28">
        <v>6370900</v>
      </c>
      <c r="J83" s="28">
        <v>6370900</v>
      </c>
      <c r="K83" s="28">
        <v>220660</v>
      </c>
      <c r="L83" s="28">
        <v>242922</v>
      </c>
      <c r="M83" s="28">
        <v>242922</v>
      </c>
      <c r="N83" s="20">
        <f t="shared" si="25"/>
        <v>404586</v>
      </c>
      <c r="O83" s="20">
        <f t="shared" si="26"/>
        <v>7439426</v>
      </c>
      <c r="P83" s="20">
        <f t="shared" si="27"/>
        <v>7098133.6200000001</v>
      </c>
      <c r="Q83" s="28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8"/>
      <c r="AL83" s="28"/>
      <c r="AM83" s="16"/>
      <c r="AN83" s="16"/>
      <c r="AO83" s="16"/>
      <c r="AP83" s="16"/>
      <c r="AQ83" s="16"/>
      <c r="AR83" s="16"/>
      <c r="AS83" s="19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28"/>
      <c r="BF83" s="28"/>
      <c r="BG83" s="28"/>
      <c r="BH83" s="16"/>
      <c r="BI83" s="16"/>
      <c r="BJ83" s="16"/>
      <c r="BK83" s="16"/>
      <c r="BL83" s="28"/>
      <c r="BM83" s="28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28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28"/>
      <c r="DC83" s="28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28">
        <f>210000+210000</f>
        <v>420000</v>
      </c>
      <c r="DT83" s="28">
        <v>420000</v>
      </c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28"/>
      <c r="FB83" s="28"/>
      <c r="FC83" s="16"/>
      <c r="FD83" s="16"/>
      <c r="FE83" s="16"/>
      <c r="FF83" s="16"/>
      <c r="FG83" s="16"/>
      <c r="FH83" s="16"/>
      <c r="FI83" s="16"/>
      <c r="FJ83" s="28"/>
      <c r="FK83" s="16"/>
      <c r="FL83" s="16"/>
      <c r="FM83" s="28"/>
      <c r="FN83" s="28"/>
      <c r="FO83" s="16"/>
      <c r="FP83" s="28"/>
      <c r="FQ83" s="28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28"/>
      <c r="GC83" s="28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28"/>
      <c r="GR83" s="28"/>
      <c r="GS83" s="28"/>
      <c r="GT83" s="28"/>
      <c r="GU83" s="16"/>
      <c r="GV83" s="16"/>
      <c r="GW83" s="28"/>
      <c r="GX83" s="16"/>
      <c r="GY83" s="28"/>
      <c r="GZ83" s="28"/>
      <c r="HA83" s="16">
        <v>404586</v>
      </c>
      <c r="HB83" s="36">
        <v>404586</v>
      </c>
      <c r="HC83" s="28">
        <v>404586</v>
      </c>
      <c r="HD83" s="28"/>
      <c r="HE83" s="51">
        <v>6614840</v>
      </c>
      <c r="HF83" s="28">
        <v>6273547.6200000001</v>
      </c>
      <c r="HG83" s="16"/>
      <c r="HH83" s="16"/>
      <c r="HI83" s="16"/>
      <c r="HJ83" s="16"/>
      <c r="HK83" s="28"/>
      <c r="HL83" s="28"/>
      <c r="HM83" s="16"/>
      <c r="HN83" s="28"/>
      <c r="HO83" s="28"/>
      <c r="HP83" s="28"/>
      <c r="HQ83" s="16"/>
      <c r="HR83" s="28"/>
      <c r="HS83" s="16"/>
      <c r="HT83" s="28"/>
      <c r="HU83" s="28"/>
      <c r="HV83" s="28"/>
      <c r="HW83" s="28"/>
      <c r="HX83" s="28"/>
      <c r="HY83" s="28"/>
      <c r="HZ83" s="16"/>
      <c r="IA83" s="16"/>
      <c r="IB83" s="16"/>
      <c r="IC83" s="16"/>
      <c r="ID83" s="16"/>
      <c r="IE83" s="16"/>
      <c r="IF83" s="16"/>
      <c r="IG83" s="16"/>
      <c r="IH83" s="20">
        <f t="shared" si="28"/>
        <v>81000</v>
      </c>
      <c r="II83" s="20">
        <f t="shared" si="29"/>
        <v>90200</v>
      </c>
      <c r="IJ83" s="20">
        <f t="shared" si="30"/>
        <v>90200</v>
      </c>
      <c r="IK83" s="28"/>
      <c r="IL83" s="16"/>
      <c r="IM83" s="28"/>
      <c r="IN83" s="28"/>
      <c r="IO83" s="16"/>
      <c r="IP83" s="16"/>
      <c r="IQ83" s="16"/>
      <c r="IR83" s="16"/>
      <c r="IS83" s="28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28"/>
      <c r="JI83" s="28"/>
      <c r="JJ83" s="16"/>
      <c r="JK83" s="28"/>
      <c r="JL83" s="16"/>
      <c r="JM83" s="28"/>
      <c r="JN83" s="28"/>
      <c r="JO83" s="16"/>
      <c r="JP83" s="16"/>
      <c r="JQ83" s="16"/>
      <c r="JR83" s="16"/>
      <c r="JS83" s="28"/>
      <c r="JT83" s="28"/>
      <c r="JU83" s="16"/>
      <c r="JV83" s="28"/>
      <c r="JW83" s="28"/>
      <c r="JX83" s="16">
        <v>81000</v>
      </c>
      <c r="JY83" s="28">
        <v>90200</v>
      </c>
      <c r="JZ83" s="28">
        <v>90200</v>
      </c>
      <c r="KA83" s="16"/>
      <c r="KB83" s="28"/>
      <c r="KC83" s="28"/>
      <c r="KD83" s="20">
        <f t="shared" si="31"/>
        <v>0</v>
      </c>
      <c r="KE83" s="20">
        <f t="shared" si="32"/>
        <v>0</v>
      </c>
      <c r="KF83" s="20">
        <f t="shared" si="33"/>
        <v>0</v>
      </c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0"/>
      <c r="LG83" s="10"/>
      <c r="LH83" s="10"/>
      <c r="LI83" s="10"/>
      <c r="LJ83" s="10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4"/>
      <c r="OS83" s="14"/>
      <c r="OT83" s="14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</row>
    <row r="84" spans="1:711" ht="19.5" customHeight="1" x14ac:dyDescent="0.25">
      <c r="A84" s="4" t="s">
        <v>91</v>
      </c>
      <c r="B84" s="20">
        <f t="shared" si="23"/>
        <v>137640014.32999998</v>
      </c>
      <c r="C84" s="20">
        <f t="shared" si="19"/>
        <v>163379705.97999999</v>
      </c>
      <c r="D84" s="20">
        <f t="shared" si="20"/>
        <v>152316861.72999999</v>
      </c>
      <c r="E84" s="30">
        <f t="shared" si="24"/>
        <v>59041270</v>
      </c>
      <c r="F84" s="30">
        <f t="shared" si="21"/>
        <v>59330248</v>
      </c>
      <c r="G84" s="30">
        <f t="shared" si="22"/>
        <v>59330248</v>
      </c>
      <c r="H84" s="28">
        <v>54312200</v>
      </c>
      <c r="I84" s="28">
        <v>54312200</v>
      </c>
      <c r="J84" s="28">
        <v>54312200</v>
      </c>
      <c r="K84" s="28">
        <v>4729070</v>
      </c>
      <c r="L84" s="28">
        <v>5018048</v>
      </c>
      <c r="M84" s="28">
        <v>5018048</v>
      </c>
      <c r="N84" s="20">
        <f t="shared" si="25"/>
        <v>7411424.4499999993</v>
      </c>
      <c r="O84" s="20">
        <f t="shared" si="26"/>
        <v>35030783.600000001</v>
      </c>
      <c r="P84" s="20">
        <f t="shared" si="27"/>
        <v>24205854.219999999</v>
      </c>
      <c r="Q84" s="28"/>
      <c r="R84" s="16"/>
      <c r="S84" s="16"/>
      <c r="T84" s="16"/>
      <c r="U84" s="16"/>
      <c r="V84" s="16"/>
      <c r="W84" s="16"/>
      <c r="X84" s="16"/>
      <c r="Y84" s="16"/>
      <c r="Z84" s="16"/>
      <c r="AA84" s="16">
        <v>329163.63</v>
      </c>
      <c r="AB84" s="16">
        <v>329163.63</v>
      </c>
      <c r="AC84" s="16"/>
      <c r="AD84" s="16"/>
      <c r="AE84" s="16"/>
      <c r="AF84" s="16"/>
      <c r="AG84" s="16"/>
      <c r="AH84" s="16"/>
      <c r="AI84" s="16">
        <v>1117058.69</v>
      </c>
      <c r="AJ84" s="16">
        <v>1117058.69</v>
      </c>
      <c r="AK84" s="28">
        <v>929336.72</v>
      </c>
      <c r="AL84" s="28"/>
      <c r="AM84" s="16"/>
      <c r="AN84" s="16"/>
      <c r="AO84" s="16"/>
      <c r="AP84" s="16"/>
      <c r="AQ84" s="16"/>
      <c r="AR84" s="16"/>
      <c r="AS84" s="19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>
        <v>782570.96</v>
      </c>
      <c r="BE84" s="28">
        <v>1045913.22</v>
      </c>
      <c r="BF84" s="28">
        <v>1045913.22</v>
      </c>
      <c r="BG84" s="28">
        <v>1513242</v>
      </c>
      <c r="BH84" s="16">
        <v>1890207</v>
      </c>
      <c r="BI84" s="16">
        <v>1890207</v>
      </c>
      <c r="BJ84" s="16"/>
      <c r="BK84" s="16"/>
      <c r="BL84" s="28"/>
      <c r="BM84" s="28"/>
      <c r="BN84" s="16"/>
      <c r="BO84" s="16"/>
      <c r="BP84" s="16"/>
      <c r="BQ84" s="16"/>
      <c r="BR84" s="16"/>
      <c r="BS84" s="16"/>
      <c r="BT84" s="16"/>
      <c r="BU84" s="16"/>
      <c r="BV84" s="16">
        <v>522838.8</v>
      </c>
      <c r="BW84" s="16">
        <v>222025.39</v>
      </c>
      <c r="BX84" s="16">
        <v>222025.39</v>
      </c>
      <c r="BY84" s="16"/>
      <c r="BZ84" s="16">
        <v>1341523.32</v>
      </c>
      <c r="CA84" s="28">
        <v>1042220.26</v>
      </c>
      <c r="CB84" s="16"/>
      <c r="CC84" s="16"/>
      <c r="CD84" s="16"/>
      <c r="CE84" s="16"/>
      <c r="CF84" s="16"/>
      <c r="CG84" s="16"/>
      <c r="CH84" s="16">
        <v>279510</v>
      </c>
      <c r="CI84" s="16">
        <v>188577.36</v>
      </c>
      <c r="CJ84" s="16">
        <v>188577.36</v>
      </c>
      <c r="CK84" s="16"/>
      <c r="CL84" s="16"/>
      <c r="CM84" s="16"/>
      <c r="CN84" s="16"/>
      <c r="CO84" s="16">
        <v>6066753.2199999997</v>
      </c>
      <c r="CP84" s="16">
        <v>6066753.2199999997</v>
      </c>
      <c r="CQ84" s="16"/>
      <c r="CR84" s="16"/>
      <c r="CS84" s="16"/>
      <c r="CT84" s="16"/>
      <c r="CU84" s="16"/>
      <c r="CV84" s="16"/>
      <c r="CW84" s="16">
        <v>1237752</v>
      </c>
      <c r="CX84" s="36">
        <v>1237752</v>
      </c>
      <c r="CY84" s="16">
        <v>1237752</v>
      </c>
      <c r="CZ84" s="16"/>
      <c r="DA84" s="16">
        <v>5908153.5199999996</v>
      </c>
      <c r="DB84" s="28">
        <v>5908153.5199999996</v>
      </c>
      <c r="DC84" s="28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28"/>
      <c r="DT84" s="28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>
        <v>1000000</v>
      </c>
      <c r="EI84" s="16">
        <v>1000000</v>
      </c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28"/>
      <c r="FB84" s="28"/>
      <c r="FC84" s="16"/>
      <c r="FD84" s="16"/>
      <c r="FE84" s="16"/>
      <c r="FF84" s="16"/>
      <c r="FG84" s="16"/>
      <c r="FH84" s="16"/>
      <c r="FI84" s="16">
        <v>10337904</v>
      </c>
      <c r="FJ84" s="28">
        <v>0</v>
      </c>
      <c r="FK84" s="16"/>
      <c r="FL84" s="34">
        <v>1480805.76</v>
      </c>
      <c r="FM84" s="28">
        <v>1480805.76</v>
      </c>
      <c r="FN84" s="28"/>
      <c r="FO84" s="34">
        <v>906494.49</v>
      </c>
      <c r="FP84" s="28">
        <v>906494.49</v>
      </c>
      <c r="FQ84" s="28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28"/>
      <c r="GC84" s="28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28"/>
      <c r="GR84" s="28"/>
      <c r="GS84" s="28"/>
      <c r="GT84" s="28"/>
      <c r="GU84" s="16"/>
      <c r="GV84" s="16"/>
      <c r="GW84" s="28"/>
      <c r="GX84" s="16"/>
      <c r="GY84" s="28"/>
      <c r="GZ84" s="28"/>
      <c r="HA84" s="16">
        <v>608452</v>
      </c>
      <c r="HB84" s="36">
        <v>608452</v>
      </c>
      <c r="HC84" s="28">
        <v>608452</v>
      </c>
      <c r="HD84" s="28"/>
      <c r="HE84" s="28"/>
      <c r="HF84" s="28"/>
      <c r="HG84" s="16"/>
      <c r="HH84" s="16"/>
      <c r="HI84" s="16"/>
      <c r="HJ84" s="16"/>
      <c r="HK84" s="28"/>
      <c r="HL84" s="28"/>
      <c r="HM84" s="16">
        <v>1350000</v>
      </c>
      <c r="HN84" s="34">
        <v>1350000</v>
      </c>
      <c r="HO84" s="28">
        <v>1349999.65</v>
      </c>
      <c r="HP84" s="28"/>
      <c r="HQ84" s="16"/>
      <c r="HR84" s="28"/>
      <c r="HS84" s="16"/>
      <c r="HT84" s="28"/>
      <c r="HU84" s="28"/>
      <c r="HV84" s="28"/>
      <c r="HW84" s="28"/>
      <c r="HX84" s="28"/>
      <c r="HY84" s="28"/>
      <c r="HZ84" s="16"/>
      <c r="IA84" s="16"/>
      <c r="IB84" s="16"/>
      <c r="IC84" s="16"/>
      <c r="ID84" s="16"/>
      <c r="IE84" s="16"/>
      <c r="IF84" s="16"/>
      <c r="IG84" s="16"/>
      <c r="IH84" s="20">
        <f t="shared" si="28"/>
        <v>71187319.879999995</v>
      </c>
      <c r="II84" s="20">
        <f t="shared" si="29"/>
        <v>67636934.379999995</v>
      </c>
      <c r="IJ84" s="20">
        <f t="shared" si="30"/>
        <v>67467725.599999994</v>
      </c>
      <c r="IK84" s="28">
        <v>15272600</v>
      </c>
      <c r="IL84" s="16">
        <v>13472615</v>
      </c>
      <c r="IM84" s="28">
        <v>13472615</v>
      </c>
      <c r="IN84" s="28"/>
      <c r="IO84" s="16"/>
      <c r="IP84" s="16"/>
      <c r="IQ84" s="16">
        <v>52821483</v>
      </c>
      <c r="IR84" s="16">
        <v>51782838.740000002</v>
      </c>
      <c r="IS84" s="28">
        <v>51782838.740000002</v>
      </c>
      <c r="IT84" s="16"/>
      <c r="IU84" s="16"/>
      <c r="IV84" s="16"/>
      <c r="IW84" s="16">
        <v>145380</v>
      </c>
      <c r="IX84" s="16">
        <v>145380</v>
      </c>
      <c r="IY84" s="16">
        <v>145380</v>
      </c>
      <c r="IZ84" s="16">
        <v>198728</v>
      </c>
      <c r="JA84" s="16">
        <v>198728</v>
      </c>
      <c r="JB84" s="16">
        <v>198728</v>
      </c>
      <c r="JC84" s="16">
        <v>1089135.6000000001</v>
      </c>
      <c r="JD84" s="16">
        <v>442040.89</v>
      </c>
      <c r="JE84" s="16">
        <v>442040.89</v>
      </c>
      <c r="JF84" s="16">
        <v>1073457</v>
      </c>
      <c r="JG84" s="16">
        <v>1028166.33</v>
      </c>
      <c r="JH84" s="28">
        <v>1028166.33</v>
      </c>
      <c r="JI84" s="28">
        <v>25410</v>
      </c>
      <c r="JJ84" s="16"/>
      <c r="JK84" s="28"/>
      <c r="JL84" s="16">
        <v>5581.2</v>
      </c>
      <c r="JM84" s="28">
        <v>5581.2</v>
      </c>
      <c r="JN84" s="28">
        <v>0</v>
      </c>
      <c r="JO84" s="16">
        <v>387227.64</v>
      </c>
      <c r="JP84" s="16">
        <v>387227.64</v>
      </c>
      <c r="JQ84" s="16">
        <v>387227.64</v>
      </c>
      <c r="JR84" s="16">
        <v>20120.439999999999</v>
      </c>
      <c r="JS84" s="28">
        <v>26159.58</v>
      </c>
      <c r="JT84" s="28">
        <v>0</v>
      </c>
      <c r="JU84" s="16">
        <v>140392</v>
      </c>
      <c r="JV84" s="28">
        <v>140392</v>
      </c>
      <c r="JW84" s="28">
        <v>2924</v>
      </c>
      <c r="JX84" s="16"/>
      <c r="JY84" s="28"/>
      <c r="JZ84" s="28"/>
      <c r="KA84" s="16">
        <v>7805</v>
      </c>
      <c r="KB84" s="28">
        <v>7805</v>
      </c>
      <c r="KC84" s="28">
        <v>7805</v>
      </c>
      <c r="KD84" s="20">
        <f t="shared" si="31"/>
        <v>0</v>
      </c>
      <c r="KE84" s="20">
        <f t="shared" si="32"/>
        <v>1381740</v>
      </c>
      <c r="KF84" s="20">
        <f t="shared" si="33"/>
        <v>1313033.9099999999</v>
      </c>
      <c r="KG84" s="28"/>
      <c r="KH84" s="28">
        <v>1328040</v>
      </c>
      <c r="KI84" s="28">
        <v>1259333.9099999999</v>
      </c>
      <c r="KJ84" s="28"/>
      <c r="KK84" s="28"/>
      <c r="KL84" s="28"/>
      <c r="KM84" s="28"/>
      <c r="KN84" s="28">
        <v>53700</v>
      </c>
      <c r="KO84" s="28">
        <v>53700</v>
      </c>
      <c r="KP84" s="28"/>
      <c r="KQ84" s="28"/>
      <c r="KR84" s="28"/>
      <c r="KS84" s="28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0"/>
      <c r="LG84" s="10"/>
      <c r="LH84" s="10"/>
      <c r="LI84" s="10"/>
      <c r="LJ84" s="10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4"/>
      <c r="OS84" s="14"/>
      <c r="OT84" s="14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</row>
    <row r="85" spans="1:711" x14ac:dyDescent="0.25">
      <c r="A85" s="5" t="s">
        <v>92</v>
      </c>
      <c r="B85" s="20">
        <f t="shared" si="23"/>
        <v>8229329</v>
      </c>
      <c r="C85" s="20">
        <f t="shared" si="19"/>
        <v>24067673.579999998</v>
      </c>
      <c r="D85" s="20">
        <f t="shared" si="20"/>
        <v>23382734.68</v>
      </c>
      <c r="E85" s="30">
        <f t="shared" si="24"/>
        <v>7533930</v>
      </c>
      <c r="F85" s="30">
        <f t="shared" si="21"/>
        <v>7533930</v>
      </c>
      <c r="G85" s="30">
        <f t="shared" si="22"/>
        <v>7533930</v>
      </c>
      <c r="H85" s="28">
        <v>5774800</v>
      </c>
      <c r="I85" s="28">
        <v>5774800</v>
      </c>
      <c r="J85" s="28">
        <v>5774800</v>
      </c>
      <c r="K85" s="28">
        <v>1759130</v>
      </c>
      <c r="L85" s="28">
        <v>1759130</v>
      </c>
      <c r="M85" s="28">
        <v>1759130</v>
      </c>
      <c r="N85" s="20">
        <f t="shared" si="25"/>
        <v>493099</v>
      </c>
      <c r="O85" s="20">
        <f t="shared" si="26"/>
        <v>16308243.58</v>
      </c>
      <c r="P85" s="20">
        <f t="shared" si="27"/>
        <v>15623304.68</v>
      </c>
      <c r="Q85" s="28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28"/>
      <c r="AL85" s="28"/>
      <c r="AM85" s="16"/>
      <c r="AN85" s="16"/>
      <c r="AO85" s="16"/>
      <c r="AP85" s="16"/>
      <c r="AQ85" s="16"/>
      <c r="AR85" s="16"/>
      <c r="AS85" s="19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28"/>
      <c r="BF85" s="28"/>
      <c r="BG85" s="28"/>
      <c r="BH85" s="16"/>
      <c r="BI85" s="16"/>
      <c r="BJ85" s="16"/>
      <c r="BK85" s="16"/>
      <c r="BL85" s="28"/>
      <c r="BM85" s="28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28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>
        <v>1508703.82</v>
      </c>
      <c r="DB85" s="28">
        <v>1508703.82</v>
      </c>
      <c r="DC85" s="28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28"/>
      <c r="DT85" s="28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28"/>
      <c r="FB85" s="28"/>
      <c r="FC85" s="16"/>
      <c r="FD85" s="16"/>
      <c r="FE85" s="16"/>
      <c r="FF85" s="16"/>
      <c r="FG85" s="16"/>
      <c r="FH85" s="16"/>
      <c r="FI85" s="16"/>
      <c r="FJ85" s="28"/>
      <c r="FK85" s="16"/>
      <c r="FL85" s="34">
        <v>1968551.18</v>
      </c>
      <c r="FM85" s="28">
        <v>1312367.46</v>
      </c>
      <c r="FN85" s="28"/>
      <c r="FO85" s="16">
        <v>536289.57999999996</v>
      </c>
      <c r="FP85" s="28">
        <v>507534.4</v>
      </c>
      <c r="FQ85" s="28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28"/>
      <c r="GC85" s="28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>
        <v>11751600</v>
      </c>
      <c r="GQ85" s="28">
        <v>11751600</v>
      </c>
      <c r="GR85" s="28"/>
      <c r="GS85" s="28"/>
      <c r="GT85" s="28"/>
      <c r="GU85" s="16"/>
      <c r="GV85" s="16"/>
      <c r="GW85" s="28"/>
      <c r="GX85" s="16"/>
      <c r="GY85" s="28"/>
      <c r="GZ85" s="28"/>
      <c r="HA85" s="16">
        <v>493099</v>
      </c>
      <c r="HB85" s="36">
        <v>493099</v>
      </c>
      <c r="HC85" s="28">
        <v>493099</v>
      </c>
      <c r="HD85" s="28"/>
      <c r="HE85" s="28"/>
      <c r="HF85" s="28"/>
      <c r="HG85" s="16"/>
      <c r="HH85" s="16"/>
      <c r="HI85" s="16"/>
      <c r="HJ85" s="16"/>
      <c r="HK85" s="28"/>
      <c r="HL85" s="28"/>
      <c r="HM85" s="16"/>
      <c r="HN85" s="28"/>
      <c r="HO85" s="28"/>
      <c r="HP85" s="28"/>
      <c r="HQ85" s="16"/>
      <c r="HR85" s="28"/>
      <c r="HS85" s="16"/>
      <c r="HT85" s="28">
        <v>50000</v>
      </c>
      <c r="HU85" s="28">
        <v>50000</v>
      </c>
      <c r="HV85" s="28"/>
      <c r="HW85" s="28"/>
      <c r="HX85" s="28"/>
      <c r="HY85" s="28"/>
      <c r="HZ85" s="16"/>
      <c r="IA85" s="16"/>
      <c r="IB85" s="16"/>
      <c r="IC85" s="16"/>
      <c r="ID85" s="16"/>
      <c r="IE85" s="16"/>
      <c r="IF85" s="16"/>
      <c r="IG85" s="16"/>
      <c r="IH85" s="20">
        <f t="shared" si="28"/>
        <v>202300</v>
      </c>
      <c r="II85" s="20">
        <f t="shared" si="29"/>
        <v>225500</v>
      </c>
      <c r="IJ85" s="20">
        <f t="shared" si="30"/>
        <v>225500</v>
      </c>
      <c r="IK85" s="28"/>
      <c r="IL85" s="16"/>
      <c r="IM85" s="28"/>
      <c r="IN85" s="28"/>
      <c r="IO85" s="16"/>
      <c r="IP85" s="16"/>
      <c r="IQ85" s="16"/>
      <c r="IR85" s="16"/>
      <c r="IS85" s="28"/>
      <c r="IT85" s="16"/>
      <c r="IU85" s="16"/>
      <c r="IV85" s="16"/>
      <c r="IW85" s="16"/>
      <c r="IX85" s="16"/>
      <c r="IY85" s="16"/>
      <c r="IZ85" s="16"/>
      <c r="JA85" s="16"/>
      <c r="JB85" s="16"/>
      <c r="JC85" s="16"/>
      <c r="JD85" s="16"/>
      <c r="JE85" s="16"/>
      <c r="JF85" s="16"/>
      <c r="JG85" s="16"/>
      <c r="JH85" s="28"/>
      <c r="JI85" s="28"/>
      <c r="JJ85" s="16"/>
      <c r="JK85" s="28"/>
      <c r="JL85" s="16"/>
      <c r="JM85" s="28"/>
      <c r="JN85" s="28"/>
      <c r="JO85" s="16"/>
      <c r="JP85" s="16"/>
      <c r="JQ85" s="16"/>
      <c r="JR85" s="16"/>
      <c r="JS85" s="28"/>
      <c r="JT85" s="28"/>
      <c r="JU85" s="16"/>
      <c r="JV85" s="28"/>
      <c r="JW85" s="28"/>
      <c r="JX85" s="16">
        <v>202300</v>
      </c>
      <c r="JY85" s="28">
        <v>225500</v>
      </c>
      <c r="JZ85" s="28">
        <v>225500</v>
      </c>
      <c r="KA85" s="16"/>
      <c r="KB85" s="28"/>
      <c r="KC85" s="28"/>
      <c r="KD85" s="20">
        <f t="shared" si="31"/>
        <v>0</v>
      </c>
      <c r="KE85" s="20">
        <f t="shared" si="32"/>
        <v>0</v>
      </c>
      <c r="KF85" s="20">
        <f t="shared" si="33"/>
        <v>0</v>
      </c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16"/>
      <c r="KU85" s="16"/>
      <c r="KV85" s="16"/>
      <c r="KW85" s="16"/>
      <c r="KX85" s="16"/>
      <c r="KY85" s="16"/>
      <c r="KZ85" s="16"/>
      <c r="LA85" s="16"/>
      <c r="LB85" s="16"/>
      <c r="LC85" s="16"/>
      <c r="LD85" s="16"/>
      <c r="LE85" s="16"/>
      <c r="LF85" s="10"/>
      <c r="LG85" s="10"/>
      <c r="LH85" s="10"/>
      <c r="LI85" s="10"/>
      <c r="LJ85" s="10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4"/>
      <c r="OS85" s="14"/>
      <c r="OT85" s="14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</row>
    <row r="86" spans="1:711" x14ac:dyDescent="0.25">
      <c r="A86" s="5" t="s">
        <v>93</v>
      </c>
      <c r="B86" s="20">
        <f t="shared" si="23"/>
        <v>4880416</v>
      </c>
      <c r="C86" s="20">
        <f t="shared" si="19"/>
        <v>4894465</v>
      </c>
      <c r="D86" s="20">
        <f t="shared" si="20"/>
        <v>4894465</v>
      </c>
      <c r="E86" s="30">
        <f t="shared" si="24"/>
        <v>4626910</v>
      </c>
      <c r="F86" s="30">
        <f t="shared" si="21"/>
        <v>4631759</v>
      </c>
      <c r="G86" s="30">
        <f t="shared" si="22"/>
        <v>4631759</v>
      </c>
      <c r="H86" s="28">
        <v>4419600</v>
      </c>
      <c r="I86" s="28">
        <v>4419600</v>
      </c>
      <c r="J86" s="28">
        <v>4419600</v>
      </c>
      <c r="K86" s="28">
        <v>207310</v>
      </c>
      <c r="L86" s="28">
        <v>212159</v>
      </c>
      <c r="M86" s="28">
        <v>212159</v>
      </c>
      <c r="N86" s="20">
        <f t="shared" si="25"/>
        <v>172506</v>
      </c>
      <c r="O86" s="20">
        <f t="shared" si="26"/>
        <v>172506</v>
      </c>
      <c r="P86" s="20">
        <f t="shared" si="27"/>
        <v>172506</v>
      </c>
      <c r="Q86" s="28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28"/>
      <c r="AL86" s="28"/>
      <c r="AM86" s="16"/>
      <c r="AN86" s="16"/>
      <c r="AO86" s="16"/>
      <c r="AP86" s="16"/>
      <c r="AQ86" s="16"/>
      <c r="AR86" s="16"/>
      <c r="AS86" s="19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28"/>
      <c r="BF86" s="28"/>
      <c r="BG86" s="28"/>
      <c r="BH86" s="16"/>
      <c r="BI86" s="16"/>
      <c r="BJ86" s="16"/>
      <c r="BK86" s="16"/>
      <c r="BL86" s="28"/>
      <c r="BM86" s="28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28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28"/>
      <c r="DC86" s="28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28"/>
      <c r="DT86" s="28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28"/>
      <c r="FB86" s="28"/>
      <c r="FC86" s="16"/>
      <c r="FD86" s="16"/>
      <c r="FE86" s="16"/>
      <c r="FF86" s="16"/>
      <c r="FG86" s="16"/>
      <c r="FH86" s="16"/>
      <c r="FI86" s="16"/>
      <c r="FJ86" s="28"/>
      <c r="FK86" s="16"/>
      <c r="FL86" s="16"/>
      <c r="FM86" s="28"/>
      <c r="FN86" s="28"/>
      <c r="FO86" s="16"/>
      <c r="FP86" s="28"/>
      <c r="FQ86" s="28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28"/>
      <c r="GC86" s="28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28"/>
      <c r="GR86" s="28"/>
      <c r="GS86" s="28"/>
      <c r="GT86" s="28"/>
      <c r="GU86" s="16"/>
      <c r="GV86" s="16"/>
      <c r="GW86" s="28"/>
      <c r="GX86" s="16"/>
      <c r="GY86" s="28"/>
      <c r="GZ86" s="28"/>
      <c r="HA86" s="16">
        <v>172506</v>
      </c>
      <c r="HB86" s="36">
        <v>172506</v>
      </c>
      <c r="HC86" s="28">
        <v>172506</v>
      </c>
      <c r="HD86" s="28"/>
      <c r="HE86" s="28"/>
      <c r="HF86" s="28"/>
      <c r="HG86" s="16"/>
      <c r="HH86" s="16"/>
      <c r="HI86" s="16"/>
      <c r="HJ86" s="16"/>
      <c r="HK86" s="28"/>
      <c r="HL86" s="28"/>
      <c r="HM86" s="16"/>
      <c r="HN86" s="28"/>
      <c r="HO86" s="28"/>
      <c r="HP86" s="28"/>
      <c r="HQ86" s="16"/>
      <c r="HR86" s="28"/>
      <c r="HS86" s="16"/>
      <c r="HT86" s="28"/>
      <c r="HU86" s="28"/>
      <c r="HV86" s="28"/>
      <c r="HW86" s="28"/>
      <c r="HX86" s="28"/>
      <c r="HY86" s="28"/>
      <c r="HZ86" s="16"/>
      <c r="IA86" s="16"/>
      <c r="IB86" s="16"/>
      <c r="IC86" s="16"/>
      <c r="ID86" s="16"/>
      <c r="IE86" s="16"/>
      <c r="IF86" s="16"/>
      <c r="IG86" s="16"/>
      <c r="IH86" s="20">
        <f t="shared" si="28"/>
        <v>81000</v>
      </c>
      <c r="II86" s="20">
        <f t="shared" si="29"/>
        <v>90200</v>
      </c>
      <c r="IJ86" s="20">
        <f t="shared" si="30"/>
        <v>90200</v>
      </c>
      <c r="IK86" s="28"/>
      <c r="IL86" s="16"/>
      <c r="IM86" s="28"/>
      <c r="IN86" s="28"/>
      <c r="IO86" s="16"/>
      <c r="IP86" s="16"/>
      <c r="IQ86" s="16"/>
      <c r="IR86" s="16"/>
      <c r="IS86" s="28"/>
      <c r="IT86" s="16"/>
      <c r="IU86" s="16"/>
      <c r="IV86" s="16"/>
      <c r="IW86" s="16"/>
      <c r="IX86" s="16"/>
      <c r="IY86" s="16"/>
      <c r="IZ86" s="16"/>
      <c r="JA86" s="16"/>
      <c r="JB86" s="16"/>
      <c r="JC86" s="16"/>
      <c r="JD86" s="16"/>
      <c r="JE86" s="16"/>
      <c r="JF86" s="16"/>
      <c r="JG86" s="16"/>
      <c r="JH86" s="28"/>
      <c r="JI86" s="28"/>
      <c r="JJ86" s="16"/>
      <c r="JK86" s="28"/>
      <c r="JL86" s="16"/>
      <c r="JM86" s="28"/>
      <c r="JN86" s="28"/>
      <c r="JO86" s="16"/>
      <c r="JP86" s="16"/>
      <c r="JQ86" s="16"/>
      <c r="JR86" s="16"/>
      <c r="JS86" s="28"/>
      <c r="JT86" s="28"/>
      <c r="JU86" s="16"/>
      <c r="JV86" s="28"/>
      <c r="JW86" s="28"/>
      <c r="JX86" s="16">
        <v>81000</v>
      </c>
      <c r="JY86" s="28">
        <v>90200</v>
      </c>
      <c r="JZ86" s="28">
        <v>90200</v>
      </c>
      <c r="KA86" s="16"/>
      <c r="KB86" s="28"/>
      <c r="KC86" s="28"/>
      <c r="KD86" s="20">
        <f t="shared" si="31"/>
        <v>0</v>
      </c>
      <c r="KE86" s="20">
        <f t="shared" si="32"/>
        <v>0</v>
      </c>
      <c r="KF86" s="20">
        <f t="shared" si="33"/>
        <v>0</v>
      </c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16"/>
      <c r="KU86" s="16"/>
      <c r="KV86" s="16"/>
      <c r="KW86" s="16"/>
      <c r="KX86" s="16"/>
      <c r="KY86" s="16"/>
      <c r="KZ86" s="16"/>
      <c r="LA86" s="16"/>
      <c r="LB86" s="16"/>
      <c r="LC86" s="16"/>
      <c r="LD86" s="16"/>
      <c r="LE86" s="16"/>
      <c r="LF86" s="10"/>
      <c r="LG86" s="10"/>
      <c r="LH86" s="10"/>
      <c r="LI86" s="10"/>
      <c r="LJ86" s="10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4"/>
      <c r="OS86" s="14"/>
      <c r="OT86" s="14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</row>
    <row r="87" spans="1:711" x14ac:dyDescent="0.25">
      <c r="A87" s="5" t="s">
        <v>94</v>
      </c>
      <c r="B87" s="20">
        <f t="shared" si="23"/>
        <v>8887983</v>
      </c>
      <c r="C87" s="20">
        <f t="shared" si="19"/>
        <v>10632247.52</v>
      </c>
      <c r="D87" s="20">
        <f t="shared" si="20"/>
        <v>10632164.879999999</v>
      </c>
      <c r="E87" s="30">
        <f t="shared" si="24"/>
        <v>8087720</v>
      </c>
      <c r="F87" s="30">
        <f t="shared" si="21"/>
        <v>8087720</v>
      </c>
      <c r="G87" s="30">
        <f t="shared" si="22"/>
        <v>8087720</v>
      </c>
      <c r="H87" s="28">
        <v>7776500</v>
      </c>
      <c r="I87" s="28">
        <v>7776500</v>
      </c>
      <c r="J87" s="28">
        <v>7776500</v>
      </c>
      <c r="K87" s="28">
        <v>311220</v>
      </c>
      <c r="L87" s="28">
        <v>311220</v>
      </c>
      <c r="M87" s="28">
        <v>311220</v>
      </c>
      <c r="N87" s="20">
        <f t="shared" si="25"/>
        <v>719263</v>
      </c>
      <c r="O87" s="20">
        <f t="shared" si="26"/>
        <v>2454327.52</v>
      </c>
      <c r="P87" s="20">
        <f t="shared" si="27"/>
        <v>2454244.88</v>
      </c>
      <c r="Q87" s="28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28"/>
      <c r="AL87" s="28"/>
      <c r="AM87" s="16"/>
      <c r="AN87" s="16"/>
      <c r="AO87" s="16"/>
      <c r="AP87" s="16"/>
      <c r="AQ87" s="16"/>
      <c r="AR87" s="16"/>
      <c r="AS87" s="19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28"/>
      <c r="BF87" s="28"/>
      <c r="BG87" s="28"/>
      <c r="BH87" s="16"/>
      <c r="BI87" s="16"/>
      <c r="BJ87" s="16"/>
      <c r="BK87" s="16"/>
      <c r="BL87" s="28"/>
      <c r="BM87" s="28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28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28"/>
      <c r="DC87" s="28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28">
        <v>1735064.52</v>
      </c>
      <c r="DT87" s="28">
        <v>1734981.88</v>
      </c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28"/>
      <c r="FB87" s="28"/>
      <c r="FC87" s="16"/>
      <c r="FD87" s="16"/>
      <c r="FE87" s="16"/>
      <c r="FF87" s="16"/>
      <c r="FG87" s="16"/>
      <c r="FH87" s="16"/>
      <c r="FI87" s="16"/>
      <c r="FJ87" s="28"/>
      <c r="FK87" s="16"/>
      <c r="FL87" s="16"/>
      <c r="FM87" s="28"/>
      <c r="FN87" s="28"/>
      <c r="FO87" s="16"/>
      <c r="FP87" s="28"/>
      <c r="FQ87" s="28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28"/>
      <c r="GC87" s="28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28"/>
      <c r="GR87" s="28"/>
      <c r="GS87" s="28"/>
      <c r="GT87" s="28"/>
      <c r="GU87" s="16"/>
      <c r="GV87" s="16"/>
      <c r="GW87" s="28"/>
      <c r="GX87" s="16"/>
      <c r="GY87" s="28"/>
      <c r="GZ87" s="28"/>
      <c r="HA87" s="16">
        <v>719263</v>
      </c>
      <c r="HB87" s="36">
        <v>719263</v>
      </c>
      <c r="HC87" s="28">
        <v>719263</v>
      </c>
      <c r="HD87" s="28"/>
      <c r="HE87" s="28"/>
      <c r="HF87" s="28"/>
      <c r="HG87" s="16"/>
      <c r="HH87" s="16"/>
      <c r="HI87" s="16"/>
      <c r="HJ87" s="16"/>
      <c r="HK87" s="28"/>
      <c r="HL87" s="28"/>
      <c r="HM87" s="16"/>
      <c r="HN87" s="28"/>
      <c r="HO87" s="28"/>
      <c r="HP87" s="28"/>
      <c r="HQ87" s="16"/>
      <c r="HR87" s="28"/>
      <c r="HS87" s="16"/>
      <c r="HT87" s="28"/>
      <c r="HU87" s="28"/>
      <c r="HV87" s="28"/>
      <c r="HW87" s="28"/>
      <c r="HX87" s="28"/>
      <c r="HY87" s="28"/>
      <c r="HZ87" s="16"/>
      <c r="IA87" s="16"/>
      <c r="IB87" s="16"/>
      <c r="IC87" s="16"/>
      <c r="ID87" s="16"/>
      <c r="IE87" s="16"/>
      <c r="IF87" s="16"/>
      <c r="IG87" s="16"/>
      <c r="IH87" s="20">
        <f t="shared" si="28"/>
        <v>81000</v>
      </c>
      <c r="II87" s="20">
        <f t="shared" si="29"/>
        <v>90200</v>
      </c>
      <c r="IJ87" s="20">
        <f t="shared" si="30"/>
        <v>90200</v>
      </c>
      <c r="IK87" s="28"/>
      <c r="IL87" s="16"/>
      <c r="IM87" s="28"/>
      <c r="IN87" s="28"/>
      <c r="IO87" s="16"/>
      <c r="IP87" s="16"/>
      <c r="IQ87" s="16"/>
      <c r="IR87" s="16"/>
      <c r="IS87" s="28"/>
      <c r="IT87" s="16"/>
      <c r="IU87" s="16"/>
      <c r="IV87" s="16"/>
      <c r="IW87" s="16"/>
      <c r="IX87" s="16"/>
      <c r="IY87" s="16"/>
      <c r="IZ87" s="16"/>
      <c r="JA87" s="16"/>
      <c r="JB87" s="16"/>
      <c r="JC87" s="16"/>
      <c r="JD87" s="16"/>
      <c r="JE87" s="16"/>
      <c r="JF87" s="16"/>
      <c r="JG87" s="16"/>
      <c r="JH87" s="28"/>
      <c r="JI87" s="28"/>
      <c r="JJ87" s="16"/>
      <c r="JK87" s="28"/>
      <c r="JL87" s="16"/>
      <c r="JM87" s="28"/>
      <c r="JN87" s="28"/>
      <c r="JO87" s="16"/>
      <c r="JP87" s="16"/>
      <c r="JQ87" s="16"/>
      <c r="JR87" s="16"/>
      <c r="JS87" s="28"/>
      <c r="JT87" s="28"/>
      <c r="JU87" s="16"/>
      <c r="JV87" s="28"/>
      <c r="JW87" s="28"/>
      <c r="JX87" s="16">
        <v>81000</v>
      </c>
      <c r="JY87" s="28">
        <v>90200</v>
      </c>
      <c r="JZ87" s="28">
        <v>90200</v>
      </c>
      <c r="KA87" s="16"/>
      <c r="KB87" s="28"/>
      <c r="KC87" s="28"/>
      <c r="KD87" s="20">
        <f t="shared" si="31"/>
        <v>0</v>
      </c>
      <c r="KE87" s="20">
        <f t="shared" si="32"/>
        <v>0</v>
      </c>
      <c r="KF87" s="20">
        <f t="shared" si="33"/>
        <v>0</v>
      </c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16"/>
      <c r="KU87" s="16"/>
      <c r="KV87" s="16"/>
      <c r="KW87" s="16"/>
      <c r="KX87" s="16"/>
      <c r="KY87" s="16"/>
      <c r="KZ87" s="16"/>
      <c r="LA87" s="16"/>
      <c r="LB87" s="16"/>
      <c r="LC87" s="16"/>
      <c r="LD87" s="16"/>
      <c r="LE87" s="16"/>
      <c r="LF87" s="10"/>
      <c r="LG87" s="10"/>
      <c r="LH87" s="10"/>
      <c r="LI87" s="10"/>
      <c r="LJ87" s="10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4"/>
      <c r="OS87" s="14"/>
      <c r="OT87" s="14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</row>
    <row r="88" spans="1:711" x14ac:dyDescent="0.25">
      <c r="A88" s="5" t="s">
        <v>95</v>
      </c>
      <c r="B88" s="20">
        <f t="shared" si="23"/>
        <v>6604021</v>
      </c>
      <c r="C88" s="20">
        <f t="shared" si="19"/>
        <v>6616141</v>
      </c>
      <c r="D88" s="20">
        <f t="shared" si="20"/>
        <v>6616141</v>
      </c>
      <c r="E88" s="30">
        <f t="shared" si="24"/>
        <v>5983620</v>
      </c>
      <c r="F88" s="30">
        <f t="shared" si="21"/>
        <v>5986540</v>
      </c>
      <c r="G88" s="30">
        <f t="shared" si="22"/>
        <v>5986540</v>
      </c>
      <c r="H88" s="28">
        <v>5584700</v>
      </c>
      <c r="I88" s="28">
        <v>5584700</v>
      </c>
      <c r="J88" s="28">
        <v>5584700</v>
      </c>
      <c r="K88" s="28">
        <v>398920</v>
      </c>
      <c r="L88" s="28">
        <v>401840</v>
      </c>
      <c r="M88" s="28">
        <v>401840</v>
      </c>
      <c r="N88" s="20">
        <f t="shared" si="25"/>
        <v>539401</v>
      </c>
      <c r="O88" s="20">
        <f t="shared" si="26"/>
        <v>539401</v>
      </c>
      <c r="P88" s="20">
        <f t="shared" si="27"/>
        <v>539401</v>
      </c>
      <c r="Q88" s="28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28"/>
      <c r="AL88" s="28"/>
      <c r="AM88" s="16"/>
      <c r="AN88" s="16"/>
      <c r="AO88" s="16"/>
      <c r="AP88" s="16"/>
      <c r="AQ88" s="16"/>
      <c r="AR88" s="16"/>
      <c r="AS88" s="19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28"/>
      <c r="BF88" s="28"/>
      <c r="BG88" s="28"/>
      <c r="BH88" s="16"/>
      <c r="BI88" s="16"/>
      <c r="BJ88" s="16"/>
      <c r="BK88" s="16"/>
      <c r="BL88" s="28"/>
      <c r="BM88" s="28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28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28"/>
      <c r="DC88" s="28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28"/>
      <c r="DT88" s="28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28"/>
      <c r="FB88" s="28"/>
      <c r="FC88" s="16"/>
      <c r="FD88" s="16"/>
      <c r="FE88" s="16"/>
      <c r="FF88" s="16"/>
      <c r="FG88" s="16"/>
      <c r="FH88" s="16"/>
      <c r="FI88" s="16"/>
      <c r="FJ88" s="28"/>
      <c r="FK88" s="16"/>
      <c r="FL88" s="16"/>
      <c r="FM88" s="28"/>
      <c r="FN88" s="28"/>
      <c r="FO88" s="16"/>
      <c r="FP88" s="28"/>
      <c r="FQ88" s="28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28"/>
      <c r="GC88" s="28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28"/>
      <c r="GR88" s="28"/>
      <c r="GS88" s="28"/>
      <c r="GT88" s="28"/>
      <c r="GU88" s="16"/>
      <c r="GV88" s="16"/>
      <c r="GW88" s="28"/>
      <c r="GX88" s="16"/>
      <c r="GY88" s="28"/>
      <c r="GZ88" s="28"/>
      <c r="HA88" s="16">
        <v>539401</v>
      </c>
      <c r="HB88" s="36">
        <v>539401</v>
      </c>
      <c r="HC88" s="28">
        <v>539401</v>
      </c>
      <c r="HD88" s="28"/>
      <c r="HE88" s="28"/>
      <c r="HF88" s="28"/>
      <c r="HG88" s="16"/>
      <c r="HH88" s="16"/>
      <c r="HI88" s="16"/>
      <c r="HJ88" s="16"/>
      <c r="HK88" s="28"/>
      <c r="HL88" s="28"/>
      <c r="HM88" s="16"/>
      <c r="HN88" s="28"/>
      <c r="HO88" s="28"/>
      <c r="HP88" s="28"/>
      <c r="HQ88" s="16"/>
      <c r="HR88" s="28"/>
      <c r="HS88" s="16"/>
      <c r="HT88" s="28"/>
      <c r="HU88" s="28"/>
      <c r="HV88" s="28"/>
      <c r="HW88" s="28"/>
      <c r="HX88" s="28"/>
      <c r="HY88" s="28"/>
      <c r="HZ88" s="16"/>
      <c r="IA88" s="16"/>
      <c r="IB88" s="16"/>
      <c r="IC88" s="16"/>
      <c r="ID88" s="16"/>
      <c r="IE88" s="16"/>
      <c r="IF88" s="16"/>
      <c r="IG88" s="16"/>
      <c r="IH88" s="20">
        <f t="shared" si="28"/>
        <v>81000</v>
      </c>
      <c r="II88" s="20">
        <f t="shared" si="29"/>
        <v>90200</v>
      </c>
      <c r="IJ88" s="20">
        <f t="shared" si="30"/>
        <v>90200</v>
      </c>
      <c r="IK88" s="28"/>
      <c r="IL88" s="16"/>
      <c r="IM88" s="28"/>
      <c r="IN88" s="28"/>
      <c r="IO88" s="16"/>
      <c r="IP88" s="16"/>
      <c r="IQ88" s="16"/>
      <c r="IR88" s="16"/>
      <c r="IS88" s="28"/>
      <c r="IT88" s="16"/>
      <c r="IU88" s="16"/>
      <c r="IV88" s="16"/>
      <c r="IW88" s="16"/>
      <c r="IX88" s="16"/>
      <c r="IY88" s="16"/>
      <c r="IZ88" s="16"/>
      <c r="JA88" s="16"/>
      <c r="JB88" s="16"/>
      <c r="JC88" s="16"/>
      <c r="JD88" s="16"/>
      <c r="JE88" s="16"/>
      <c r="JF88" s="16"/>
      <c r="JG88" s="16"/>
      <c r="JH88" s="28"/>
      <c r="JI88" s="28"/>
      <c r="JJ88" s="16"/>
      <c r="JK88" s="28"/>
      <c r="JL88" s="16"/>
      <c r="JM88" s="28"/>
      <c r="JN88" s="28"/>
      <c r="JO88" s="16"/>
      <c r="JP88" s="16"/>
      <c r="JQ88" s="16"/>
      <c r="JR88" s="16"/>
      <c r="JS88" s="28"/>
      <c r="JT88" s="28"/>
      <c r="JU88" s="16"/>
      <c r="JV88" s="28"/>
      <c r="JW88" s="28"/>
      <c r="JX88" s="16">
        <v>81000</v>
      </c>
      <c r="JY88" s="28">
        <v>90200</v>
      </c>
      <c r="JZ88" s="28">
        <v>90200</v>
      </c>
      <c r="KA88" s="16"/>
      <c r="KB88" s="28"/>
      <c r="KC88" s="28"/>
      <c r="KD88" s="20">
        <f t="shared" si="31"/>
        <v>0</v>
      </c>
      <c r="KE88" s="20">
        <f t="shared" si="32"/>
        <v>0</v>
      </c>
      <c r="KF88" s="20">
        <f t="shared" si="33"/>
        <v>0</v>
      </c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16"/>
      <c r="KU88" s="16"/>
      <c r="KV88" s="16"/>
      <c r="KW88" s="16"/>
      <c r="KX88" s="16"/>
      <c r="KY88" s="16"/>
      <c r="KZ88" s="16"/>
      <c r="LA88" s="16"/>
      <c r="LB88" s="16"/>
      <c r="LC88" s="16"/>
      <c r="LD88" s="16"/>
      <c r="LE88" s="16"/>
      <c r="LF88" s="10"/>
      <c r="LG88" s="10"/>
      <c r="LH88" s="10"/>
      <c r="LI88" s="10"/>
      <c r="LJ88" s="10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4"/>
      <c r="OS88" s="14"/>
      <c r="OT88" s="14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</row>
    <row r="89" spans="1:711" x14ac:dyDescent="0.25">
      <c r="A89" s="4" t="s">
        <v>96</v>
      </c>
      <c r="B89" s="20">
        <f t="shared" si="23"/>
        <v>94430905.469999999</v>
      </c>
      <c r="C89" s="20">
        <f t="shared" si="19"/>
        <v>104638892.39</v>
      </c>
      <c r="D89" s="20">
        <f t="shared" si="20"/>
        <v>101493853.82000001</v>
      </c>
      <c r="E89" s="30">
        <f t="shared" si="24"/>
        <v>54776070</v>
      </c>
      <c r="F89" s="30">
        <f t="shared" si="21"/>
        <v>55871798</v>
      </c>
      <c r="G89" s="30">
        <f t="shared" si="22"/>
        <v>55871798</v>
      </c>
      <c r="H89" s="28">
        <v>49663300</v>
      </c>
      <c r="I89" s="28">
        <v>49663300</v>
      </c>
      <c r="J89" s="28">
        <v>49663300</v>
      </c>
      <c r="K89" s="28">
        <v>5112770</v>
      </c>
      <c r="L89" s="28">
        <v>6208498</v>
      </c>
      <c r="M89" s="28">
        <v>6208498</v>
      </c>
      <c r="N89" s="20">
        <f t="shared" si="25"/>
        <v>5429856.7400000002</v>
      </c>
      <c r="O89" s="20">
        <f t="shared" si="26"/>
        <v>15366761.820000002</v>
      </c>
      <c r="P89" s="20">
        <f t="shared" si="27"/>
        <v>12872256.73</v>
      </c>
      <c r="Q89" s="28"/>
      <c r="R89" s="16"/>
      <c r="S89" s="16"/>
      <c r="T89" s="16"/>
      <c r="U89" s="16"/>
      <c r="V89" s="16"/>
      <c r="W89" s="16"/>
      <c r="X89" s="16"/>
      <c r="Y89" s="16"/>
      <c r="Z89" s="16"/>
      <c r="AA89" s="16">
        <v>157905.75</v>
      </c>
      <c r="AB89" s="16">
        <v>157905.75</v>
      </c>
      <c r="AC89" s="16"/>
      <c r="AD89" s="16"/>
      <c r="AE89" s="16"/>
      <c r="AF89" s="16"/>
      <c r="AG89" s="16"/>
      <c r="AH89" s="16"/>
      <c r="AI89" s="16">
        <v>1117058.69</v>
      </c>
      <c r="AJ89" s="16">
        <v>1117058.69</v>
      </c>
      <c r="AK89" s="28">
        <v>929336.71</v>
      </c>
      <c r="AL89" s="28"/>
      <c r="AM89" s="16"/>
      <c r="AN89" s="16"/>
      <c r="AO89" s="16"/>
      <c r="AP89" s="16"/>
      <c r="AQ89" s="16"/>
      <c r="AR89" s="16"/>
      <c r="AS89" s="19">
        <v>2238602.2000000002</v>
      </c>
      <c r="AT89" s="16">
        <v>2238602.2000000002</v>
      </c>
      <c r="AU89" s="16"/>
      <c r="AV89" s="16"/>
      <c r="AW89" s="16"/>
      <c r="AX89" s="16"/>
      <c r="AY89" s="16"/>
      <c r="AZ89" s="16"/>
      <c r="BA89" s="16"/>
      <c r="BB89" s="16"/>
      <c r="BC89" s="16"/>
      <c r="BD89" s="16">
        <v>549302.88</v>
      </c>
      <c r="BE89" s="28">
        <v>718594.34</v>
      </c>
      <c r="BF89" s="28">
        <v>718594.34</v>
      </c>
      <c r="BG89" s="28">
        <v>539447</v>
      </c>
      <c r="BH89" s="16">
        <v>652537</v>
      </c>
      <c r="BI89" s="16">
        <v>652537</v>
      </c>
      <c r="BJ89" s="16"/>
      <c r="BK89" s="16"/>
      <c r="BL89" s="28"/>
      <c r="BM89" s="28"/>
      <c r="BN89" s="16"/>
      <c r="BO89" s="16"/>
      <c r="BP89" s="16"/>
      <c r="BQ89" s="16"/>
      <c r="BR89" s="16"/>
      <c r="BS89" s="16"/>
      <c r="BT89" s="16"/>
      <c r="BU89" s="16"/>
      <c r="BV89" s="16">
        <v>356329.17</v>
      </c>
      <c r="BW89" s="28">
        <v>172856.03</v>
      </c>
      <c r="BX89" s="28">
        <v>123734.21</v>
      </c>
      <c r="BY89" s="16"/>
      <c r="BZ89" s="16">
        <v>559680.11</v>
      </c>
      <c r="CA89" s="28">
        <v>448835.91</v>
      </c>
      <c r="CB89" s="16"/>
      <c r="CC89" s="16"/>
      <c r="CD89" s="16"/>
      <c r="CE89" s="16"/>
      <c r="CF89" s="16"/>
      <c r="CG89" s="16"/>
      <c r="CH89" s="16">
        <v>152460</v>
      </c>
      <c r="CI89" s="16">
        <v>124740</v>
      </c>
      <c r="CJ89" s="28">
        <v>124740</v>
      </c>
      <c r="CK89" s="28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>
        <v>1399911</v>
      </c>
      <c r="CX89" s="36">
        <v>1399911</v>
      </c>
      <c r="CY89" s="16">
        <v>1399911</v>
      </c>
      <c r="CZ89" s="16"/>
      <c r="DA89" s="16">
        <v>3130553.62</v>
      </c>
      <c r="DB89" s="28">
        <v>983736.53</v>
      </c>
      <c r="DC89" s="28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28"/>
      <c r="DT89" s="28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28"/>
      <c r="FB89" s="28"/>
      <c r="FC89" s="16"/>
      <c r="FD89" s="16"/>
      <c r="FE89" s="16"/>
      <c r="FF89" s="16"/>
      <c r="FG89" s="16"/>
      <c r="FH89" s="16"/>
      <c r="FI89" s="16"/>
      <c r="FJ89" s="28"/>
      <c r="FK89" s="16"/>
      <c r="FL89" s="34">
        <v>3128887.64</v>
      </c>
      <c r="FM89" s="28">
        <v>3128887.64</v>
      </c>
      <c r="FN89" s="28"/>
      <c r="FO89" s="34">
        <v>561330</v>
      </c>
      <c r="FP89" s="28">
        <v>561330</v>
      </c>
      <c r="FQ89" s="28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28"/>
      <c r="GC89" s="28"/>
      <c r="GD89" s="16"/>
      <c r="GE89" s="16"/>
      <c r="GF89" s="16"/>
      <c r="GG89" s="16"/>
      <c r="GH89" s="16"/>
      <c r="GI89" s="16"/>
      <c r="GJ89" s="16"/>
      <c r="GK89" s="16"/>
      <c r="GL89" s="16"/>
      <c r="GM89" s="16">
        <v>88757.440000000002</v>
      </c>
      <c r="GN89" s="16">
        <v>88757.440000000002</v>
      </c>
      <c r="GO89" s="16"/>
      <c r="GP89" s="16"/>
      <c r="GQ89" s="28"/>
      <c r="GR89" s="28"/>
      <c r="GS89" s="28"/>
      <c r="GT89" s="28"/>
      <c r="GU89" s="16"/>
      <c r="GV89" s="16"/>
      <c r="GW89" s="28"/>
      <c r="GX89" s="16"/>
      <c r="GY89" s="28"/>
      <c r="GZ89" s="28"/>
      <c r="HA89" s="16">
        <v>1015348</v>
      </c>
      <c r="HB89" s="36">
        <v>1015348</v>
      </c>
      <c r="HC89" s="28">
        <v>1015348</v>
      </c>
      <c r="HD89" s="28"/>
      <c r="HE89" s="28"/>
      <c r="HF89" s="28"/>
      <c r="HG89" s="16"/>
      <c r="HH89" s="16"/>
      <c r="HI89" s="16"/>
      <c r="HJ89" s="16"/>
      <c r="HK89" s="28"/>
      <c r="HL89" s="28"/>
      <c r="HM89" s="16">
        <v>300000</v>
      </c>
      <c r="HN89" s="34">
        <v>300000</v>
      </c>
      <c r="HO89" s="28">
        <v>300000</v>
      </c>
      <c r="HP89" s="28"/>
      <c r="HQ89" s="16"/>
      <c r="HR89" s="28"/>
      <c r="HS89" s="16"/>
      <c r="HT89" s="28"/>
      <c r="HU89" s="28"/>
      <c r="HV89" s="28"/>
      <c r="HW89" s="28"/>
      <c r="HX89" s="28"/>
      <c r="HY89" s="28"/>
      <c r="HZ89" s="16"/>
      <c r="IA89" s="16"/>
      <c r="IB89" s="16"/>
      <c r="IC89" s="16"/>
      <c r="ID89" s="16"/>
      <c r="IE89" s="16"/>
      <c r="IF89" s="16"/>
      <c r="IG89" s="16"/>
      <c r="IH89" s="20">
        <f t="shared" si="28"/>
        <v>34224978.729999997</v>
      </c>
      <c r="II89" s="20">
        <f t="shared" si="29"/>
        <v>32749332.569999997</v>
      </c>
      <c r="IJ89" s="20">
        <f t="shared" si="30"/>
        <v>32159578.799999997</v>
      </c>
      <c r="IK89" s="28">
        <v>8618110</v>
      </c>
      <c r="IL89" s="16">
        <v>7909025</v>
      </c>
      <c r="IM89" s="28">
        <v>7909025</v>
      </c>
      <c r="IN89" s="28"/>
      <c r="IO89" s="16"/>
      <c r="IP89" s="16"/>
      <c r="IQ89" s="16">
        <v>23501000.25</v>
      </c>
      <c r="IR89" s="16">
        <v>22918015.25</v>
      </c>
      <c r="IS89" s="28">
        <v>22918015.25</v>
      </c>
      <c r="IT89" s="16"/>
      <c r="IU89" s="16"/>
      <c r="IV89" s="16"/>
      <c r="IW89" s="16">
        <v>36345</v>
      </c>
      <c r="IX89" s="16">
        <v>36345</v>
      </c>
      <c r="IY89" s="16">
        <v>36345</v>
      </c>
      <c r="IZ89" s="16">
        <v>198728</v>
      </c>
      <c r="JA89" s="16">
        <v>198728</v>
      </c>
      <c r="JB89" s="16">
        <v>198728</v>
      </c>
      <c r="JC89" s="16">
        <v>386270.43</v>
      </c>
      <c r="JD89" s="16">
        <v>225754.88</v>
      </c>
      <c r="JE89" s="16">
        <v>225754.88</v>
      </c>
      <c r="JF89" s="16">
        <v>1073457</v>
      </c>
      <c r="JG89" s="16">
        <v>1073457</v>
      </c>
      <c r="JH89" s="28">
        <v>505825.95</v>
      </c>
      <c r="JI89" s="28">
        <v>25410</v>
      </c>
      <c r="JJ89" s="16"/>
      <c r="JK89" s="28"/>
      <c r="JL89" s="16">
        <v>3389.4</v>
      </c>
      <c r="JM89" s="28">
        <v>3389.4</v>
      </c>
      <c r="JN89" s="28">
        <v>3389.4</v>
      </c>
      <c r="JO89" s="16">
        <v>362495.32</v>
      </c>
      <c r="JP89" s="16">
        <v>362495.32</v>
      </c>
      <c r="JQ89" s="16">
        <v>362495.32</v>
      </c>
      <c r="JR89" s="16">
        <v>15090.33</v>
      </c>
      <c r="JS89" s="28">
        <v>17439.72</v>
      </c>
      <c r="JT89" s="28">
        <v>0</v>
      </c>
      <c r="JU89" s="16"/>
      <c r="JV89" s="28"/>
      <c r="JW89" s="28"/>
      <c r="JX89" s="16"/>
      <c r="JY89" s="28"/>
      <c r="JZ89" s="28"/>
      <c r="KA89" s="16">
        <v>4683</v>
      </c>
      <c r="KB89" s="28">
        <v>4683</v>
      </c>
      <c r="KC89" s="28">
        <v>0</v>
      </c>
      <c r="KD89" s="20">
        <f t="shared" si="31"/>
        <v>0</v>
      </c>
      <c r="KE89" s="20">
        <f t="shared" si="32"/>
        <v>651000</v>
      </c>
      <c r="KF89" s="20">
        <f t="shared" si="33"/>
        <v>590220.29</v>
      </c>
      <c r="KG89" s="28"/>
      <c r="KH89" s="28">
        <v>651000</v>
      </c>
      <c r="KI89" s="28">
        <v>590220.29</v>
      </c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16"/>
      <c r="KU89" s="16"/>
      <c r="KV89" s="16"/>
      <c r="KW89" s="16"/>
      <c r="KX89" s="16"/>
      <c r="KY89" s="16"/>
      <c r="KZ89" s="16"/>
      <c r="LA89" s="16"/>
      <c r="LB89" s="16"/>
      <c r="LC89" s="16"/>
      <c r="LD89" s="16"/>
      <c r="LE89" s="16"/>
      <c r="LF89" s="10"/>
      <c r="LG89" s="10"/>
      <c r="LH89" s="10"/>
      <c r="LI89" s="10"/>
      <c r="LJ89" s="10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4"/>
      <c r="OS89" s="14"/>
      <c r="OT89" s="14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</row>
    <row r="90" spans="1:711" x14ac:dyDescent="0.25">
      <c r="A90" s="5" t="s">
        <v>97</v>
      </c>
      <c r="B90" s="20">
        <f t="shared" si="23"/>
        <v>9565066</v>
      </c>
      <c r="C90" s="20">
        <f t="shared" si="19"/>
        <v>11722669.35</v>
      </c>
      <c r="D90" s="20">
        <f t="shared" si="20"/>
        <v>11722669.35</v>
      </c>
      <c r="E90" s="30">
        <f t="shared" si="24"/>
        <v>6761120</v>
      </c>
      <c r="F90" s="30">
        <f t="shared" si="21"/>
        <v>7875300</v>
      </c>
      <c r="G90" s="30">
        <f t="shared" si="22"/>
        <v>7875300</v>
      </c>
      <c r="H90" s="28">
        <v>6255300</v>
      </c>
      <c r="I90" s="28">
        <v>6255300</v>
      </c>
      <c r="J90" s="28">
        <v>6255300</v>
      </c>
      <c r="K90" s="28">
        <v>505820</v>
      </c>
      <c r="L90" s="28">
        <v>1620000</v>
      </c>
      <c r="M90" s="28">
        <v>1620000</v>
      </c>
      <c r="N90" s="20">
        <f t="shared" si="25"/>
        <v>2803946</v>
      </c>
      <c r="O90" s="20">
        <f t="shared" si="26"/>
        <v>3847369.35</v>
      </c>
      <c r="P90" s="20">
        <f t="shared" si="27"/>
        <v>3847369.35</v>
      </c>
      <c r="Q90" s="28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28"/>
      <c r="AL90" s="28"/>
      <c r="AM90" s="16"/>
      <c r="AN90" s="16"/>
      <c r="AO90" s="16"/>
      <c r="AP90" s="16"/>
      <c r="AQ90" s="16"/>
      <c r="AR90" s="16"/>
      <c r="AS90" s="19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28"/>
      <c r="BF90" s="28"/>
      <c r="BG90" s="28"/>
      <c r="BH90" s="16"/>
      <c r="BI90" s="16"/>
      <c r="BJ90" s="16"/>
      <c r="BK90" s="16"/>
      <c r="BL90" s="28"/>
      <c r="BM90" s="28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28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>
        <v>1043423.35</v>
      </c>
      <c r="DB90" s="28">
        <v>1043423.35</v>
      </c>
      <c r="DC90" s="28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28"/>
      <c r="DT90" s="28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28"/>
      <c r="FB90" s="28"/>
      <c r="FC90" s="16"/>
      <c r="FD90" s="16"/>
      <c r="FE90" s="16"/>
      <c r="FF90" s="16"/>
      <c r="FG90" s="16"/>
      <c r="FH90" s="16"/>
      <c r="FI90" s="16"/>
      <c r="FJ90" s="28"/>
      <c r="FK90" s="16"/>
      <c r="FL90" s="16"/>
      <c r="FM90" s="28"/>
      <c r="FN90" s="28"/>
      <c r="FO90" s="16"/>
      <c r="FP90" s="28"/>
      <c r="FQ90" s="28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28"/>
      <c r="GC90" s="28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28"/>
      <c r="GR90" s="28"/>
      <c r="GS90" s="28"/>
      <c r="GT90" s="28"/>
      <c r="GU90" s="16"/>
      <c r="GV90" s="16"/>
      <c r="GW90" s="28"/>
      <c r="GX90" s="16"/>
      <c r="GY90" s="28"/>
      <c r="GZ90" s="28"/>
      <c r="HA90" s="16">
        <v>2803946</v>
      </c>
      <c r="HB90" s="36">
        <v>2803946</v>
      </c>
      <c r="HC90" s="28">
        <v>2803946</v>
      </c>
      <c r="HD90" s="28"/>
      <c r="HE90" s="28"/>
      <c r="HF90" s="28"/>
      <c r="HG90" s="16"/>
      <c r="HH90" s="16"/>
      <c r="HI90" s="16"/>
      <c r="HJ90" s="16"/>
      <c r="HK90" s="28"/>
      <c r="HL90" s="28"/>
      <c r="HM90" s="16"/>
      <c r="HN90" s="28"/>
      <c r="HO90" s="28"/>
      <c r="HP90" s="28"/>
      <c r="HQ90" s="16"/>
      <c r="HR90" s="28"/>
      <c r="HS90" s="16"/>
      <c r="HT90" s="28"/>
      <c r="HU90" s="28"/>
      <c r="HV90" s="28"/>
      <c r="HW90" s="28"/>
      <c r="HX90" s="28"/>
      <c r="HY90" s="28"/>
      <c r="HZ90" s="16"/>
      <c r="IA90" s="16"/>
      <c r="IB90" s="16"/>
      <c r="IC90" s="16"/>
      <c r="ID90" s="16"/>
      <c r="IE90" s="16"/>
      <c r="IF90" s="16"/>
      <c r="IG90" s="16"/>
      <c r="IH90" s="20">
        <f t="shared" si="28"/>
        <v>0</v>
      </c>
      <c r="II90" s="20">
        <f t="shared" si="29"/>
        <v>0</v>
      </c>
      <c r="IJ90" s="20">
        <f t="shared" si="30"/>
        <v>0</v>
      </c>
      <c r="IK90" s="28"/>
      <c r="IL90" s="16"/>
      <c r="IM90" s="28"/>
      <c r="IN90" s="28"/>
      <c r="IO90" s="16"/>
      <c r="IP90" s="16"/>
      <c r="IQ90" s="16"/>
      <c r="IR90" s="16"/>
      <c r="IS90" s="28"/>
      <c r="IT90" s="16"/>
      <c r="IU90" s="16"/>
      <c r="IV90" s="16"/>
      <c r="IW90" s="16"/>
      <c r="IX90" s="16"/>
      <c r="IY90" s="16"/>
      <c r="IZ90" s="16"/>
      <c r="JA90" s="16"/>
      <c r="JB90" s="16"/>
      <c r="JC90" s="16"/>
      <c r="JD90" s="16"/>
      <c r="JE90" s="16"/>
      <c r="JF90" s="16"/>
      <c r="JG90" s="16"/>
      <c r="JH90" s="28"/>
      <c r="JI90" s="28"/>
      <c r="JJ90" s="16"/>
      <c r="JK90" s="28"/>
      <c r="JL90" s="16"/>
      <c r="JM90" s="28"/>
      <c r="JN90" s="28"/>
      <c r="JO90" s="16"/>
      <c r="JP90" s="16"/>
      <c r="JQ90" s="16"/>
      <c r="JR90" s="16"/>
      <c r="JS90" s="28"/>
      <c r="JT90" s="28"/>
      <c r="JU90" s="16"/>
      <c r="JV90" s="28"/>
      <c r="JW90" s="28"/>
      <c r="JX90" s="16"/>
      <c r="JY90" s="28"/>
      <c r="JZ90" s="28"/>
      <c r="KA90" s="16"/>
      <c r="KB90" s="28"/>
      <c r="KC90" s="28"/>
      <c r="KD90" s="20">
        <f t="shared" si="31"/>
        <v>0</v>
      </c>
      <c r="KE90" s="20">
        <f t="shared" si="32"/>
        <v>0</v>
      </c>
      <c r="KF90" s="20">
        <f t="shared" si="33"/>
        <v>0</v>
      </c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16"/>
      <c r="KU90" s="16"/>
      <c r="KV90" s="16"/>
      <c r="KW90" s="16"/>
      <c r="KX90" s="16"/>
      <c r="KY90" s="16"/>
      <c r="KZ90" s="16"/>
      <c r="LA90" s="16"/>
      <c r="LB90" s="16"/>
      <c r="LC90" s="16"/>
      <c r="LD90" s="16"/>
      <c r="LE90" s="16"/>
      <c r="LF90" s="10"/>
      <c r="LG90" s="10"/>
      <c r="LH90" s="10"/>
      <c r="LI90" s="10"/>
      <c r="LJ90" s="10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4"/>
      <c r="OS90" s="14"/>
      <c r="OT90" s="14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</row>
    <row r="91" spans="1:711" x14ac:dyDescent="0.25">
      <c r="A91" s="5" t="s">
        <v>98</v>
      </c>
      <c r="B91" s="20">
        <f t="shared" si="23"/>
        <v>2237826</v>
      </c>
      <c r="C91" s="20">
        <f t="shared" si="19"/>
        <v>2247026</v>
      </c>
      <c r="D91" s="20">
        <f t="shared" si="20"/>
        <v>2247026</v>
      </c>
      <c r="E91" s="30">
        <f t="shared" si="24"/>
        <v>2039590</v>
      </c>
      <c r="F91" s="30">
        <f t="shared" si="21"/>
        <v>2039590</v>
      </c>
      <c r="G91" s="30">
        <f t="shared" si="22"/>
        <v>2039590</v>
      </c>
      <c r="H91" s="28">
        <v>1954100</v>
      </c>
      <c r="I91" s="28">
        <v>1954100</v>
      </c>
      <c r="J91" s="28">
        <v>1954100</v>
      </c>
      <c r="K91" s="28">
        <v>85490</v>
      </c>
      <c r="L91" s="28">
        <v>85490</v>
      </c>
      <c r="M91" s="28">
        <v>85490</v>
      </c>
      <c r="N91" s="20">
        <f t="shared" si="25"/>
        <v>117236</v>
      </c>
      <c r="O91" s="20">
        <f t="shared" si="26"/>
        <v>117236</v>
      </c>
      <c r="P91" s="20">
        <f t="shared" si="27"/>
        <v>117236</v>
      </c>
      <c r="Q91" s="28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28"/>
      <c r="AL91" s="28"/>
      <c r="AM91" s="16"/>
      <c r="AN91" s="16"/>
      <c r="AO91" s="16"/>
      <c r="AP91" s="16"/>
      <c r="AQ91" s="16"/>
      <c r="AR91" s="16"/>
      <c r="AS91" s="19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28"/>
      <c r="BF91" s="28"/>
      <c r="BG91" s="28"/>
      <c r="BH91" s="16"/>
      <c r="BI91" s="16"/>
      <c r="BJ91" s="16"/>
      <c r="BK91" s="16"/>
      <c r="BL91" s="28"/>
      <c r="BM91" s="28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28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28"/>
      <c r="DC91" s="28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28"/>
      <c r="DT91" s="28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28"/>
      <c r="FB91" s="28"/>
      <c r="FC91" s="16"/>
      <c r="FD91" s="16"/>
      <c r="FE91" s="16"/>
      <c r="FF91" s="16"/>
      <c r="FG91" s="16"/>
      <c r="FH91" s="16"/>
      <c r="FI91" s="16"/>
      <c r="FJ91" s="28"/>
      <c r="FK91" s="16"/>
      <c r="FL91" s="16"/>
      <c r="FM91" s="28"/>
      <c r="FN91" s="28"/>
      <c r="FO91" s="16"/>
      <c r="FP91" s="28"/>
      <c r="FQ91" s="28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28"/>
      <c r="GC91" s="28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28"/>
      <c r="GR91" s="28"/>
      <c r="GS91" s="28"/>
      <c r="GT91" s="28"/>
      <c r="GU91" s="16"/>
      <c r="GV91" s="16"/>
      <c r="GW91" s="28"/>
      <c r="GX91" s="16"/>
      <c r="GY91" s="28"/>
      <c r="GZ91" s="28"/>
      <c r="HA91" s="16">
        <v>117236</v>
      </c>
      <c r="HB91" s="36">
        <v>117236</v>
      </c>
      <c r="HC91" s="28">
        <v>117236</v>
      </c>
      <c r="HD91" s="28"/>
      <c r="HE91" s="28"/>
      <c r="HF91" s="28"/>
      <c r="HG91" s="16"/>
      <c r="HH91" s="16"/>
      <c r="HI91" s="16"/>
      <c r="HJ91" s="16"/>
      <c r="HK91" s="28"/>
      <c r="HL91" s="28"/>
      <c r="HM91" s="16"/>
      <c r="HN91" s="28"/>
      <c r="HO91" s="28"/>
      <c r="HP91" s="28"/>
      <c r="HQ91" s="16"/>
      <c r="HR91" s="28"/>
      <c r="HS91" s="16"/>
      <c r="HT91" s="28"/>
      <c r="HU91" s="28"/>
      <c r="HV91" s="28"/>
      <c r="HW91" s="28"/>
      <c r="HX91" s="28"/>
      <c r="HY91" s="28"/>
      <c r="HZ91" s="16"/>
      <c r="IA91" s="16"/>
      <c r="IB91" s="16"/>
      <c r="IC91" s="16"/>
      <c r="ID91" s="16"/>
      <c r="IE91" s="16"/>
      <c r="IF91" s="16"/>
      <c r="IG91" s="16"/>
      <c r="IH91" s="20">
        <f t="shared" si="28"/>
        <v>81000</v>
      </c>
      <c r="II91" s="20">
        <f t="shared" si="29"/>
        <v>90200</v>
      </c>
      <c r="IJ91" s="20">
        <f t="shared" si="30"/>
        <v>90200</v>
      </c>
      <c r="IK91" s="28"/>
      <c r="IL91" s="16"/>
      <c r="IM91" s="28"/>
      <c r="IN91" s="28"/>
      <c r="IO91" s="16"/>
      <c r="IP91" s="16"/>
      <c r="IQ91" s="16"/>
      <c r="IR91" s="16"/>
      <c r="IS91" s="28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28"/>
      <c r="JI91" s="28"/>
      <c r="JJ91" s="16"/>
      <c r="JK91" s="28"/>
      <c r="JL91" s="16"/>
      <c r="JM91" s="28"/>
      <c r="JN91" s="28"/>
      <c r="JO91" s="16"/>
      <c r="JP91" s="16"/>
      <c r="JQ91" s="16"/>
      <c r="JR91" s="16"/>
      <c r="JS91" s="28"/>
      <c r="JT91" s="28"/>
      <c r="JU91" s="16"/>
      <c r="JV91" s="28"/>
      <c r="JW91" s="28"/>
      <c r="JX91" s="16">
        <v>81000</v>
      </c>
      <c r="JY91" s="28">
        <v>90200</v>
      </c>
      <c r="JZ91" s="28">
        <v>90200</v>
      </c>
      <c r="KA91" s="16"/>
      <c r="KB91" s="28"/>
      <c r="KC91" s="28"/>
      <c r="KD91" s="20">
        <f t="shared" si="31"/>
        <v>0</v>
      </c>
      <c r="KE91" s="20">
        <f t="shared" si="32"/>
        <v>0</v>
      </c>
      <c r="KF91" s="20">
        <f t="shared" si="33"/>
        <v>0</v>
      </c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0"/>
      <c r="LG91" s="10"/>
      <c r="LH91" s="10"/>
      <c r="LI91" s="10"/>
      <c r="LJ91" s="10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4"/>
      <c r="OS91" s="14"/>
      <c r="OT91" s="14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</row>
    <row r="92" spans="1:711" x14ac:dyDescent="0.25">
      <c r="A92" s="5" t="s">
        <v>99</v>
      </c>
      <c r="B92" s="20">
        <f t="shared" si="23"/>
        <v>14771568</v>
      </c>
      <c r="C92" s="20">
        <f t="shared" si="19"/>
        <v>15426067</v>
      </c>
      <c r="D92" s="20">
        <f t="shared" si="20"/>
        <v>15426067</v>
      </c>
      <c r="E92" s="30">
        <f t="shared" si="24"/>
        <v>13575710</v>
      </c>
      <c r="F92" s="30">
        <f t="shared" si="21"/>
        <v>14113482</v>
      </c>
      <c r="G92" s="30">
        <f t="shared" si="22"/>
        <v>14113482</v>
      </c>
      <c r="H92" s="28">
        <v>12200500</v>
      </c>
      <c r="I92" s="28">
        <v>12200500</v>
      </c>
      <c r="J92" s="28">
        <v>12200500</v>
      </c>
      <c r="K92" s="28">
        <v>1375210</v>
      </c>
      <c r="L92" s="28">
        <v>1912982</v>
      </c>
      <c r="M92" s="28">
        <v>1912982</v>
      </c>
      <c r="N92" s="20">
        <f t="shared" si="25"/>
        <v>1114858</v>
      </c>
      <c r="O92" s="20">
        <f t="shared" si="26"/>
        <v>1222385</v>
      </c>
      <c r="P92" s="20">
        <f t="shared" si="27"/>
        <v>1222385</v>
      </c>
      <c r="Q92" s="28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28"/>
      <c r="AL92" s="28"/>
      <c r="AM92" s="16"/>
      <c r="AN92" s="16"/>
      <c r="AO92" s="16"/>
      <c r="AP92" s="16"/>
      <c r="AQ92" s="16"/>
      <c r="AR92" s="16"/>
      <c r="AS92" s="19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28"/>
      <c r="BF92" s="28"/>
      <c r="BG92" s="28"/>
      <c r="BH92" s="16"/>
      <c r="BI92" s="16"/>
      <c r="BJ92" s="16"/>
      <c r="BK92" s="16"/>
      <c r="BL92" s="28"/>
      <c r="BM92" s="28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28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28"/>
      <c r="DC92" s="28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28"/>
      <c r="DT92" s="28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28"/>
      <c r="FB92" s="28"/>
      <c r="FC92" s="16"/>
      <c r="FD92" s="16"/>
      <c r="FE92" s="16"/>
      <c r="FF92" s="16"/>
      <c r="FG92" s="16"/>
      <c r="FH92" s="16"/>
      <c r="FI92" s="16"/>
      <c r="FJ92" s="28"/>
      <c r="FK92" s="16"/>
      <c r="FL92" s="16"/>
      <c r="FM92" s="28"/>
      <c r="FN92" s="28"/>
      <c r="FO92" s="16"/>
      <c r="FP92" s="28"/>
      <c r="FQ92" s="28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28"/>
      <c r="GC92" s="28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28"/>
      <c r="GR92" s="28"/>
      <c r="GS92" s="28"/>
      <c r="GT92" s="28"/>
      <c r="GU92" s="16"/>
      <c r="GV92" s="16">
        <v>107527</v>
      </c>
      <c r="GW92" s="28">
        <v>107527</v>
      </c>
      <c r="GX92" s="16"/>
      <c r="GY92" s="28"/>
      <c r="GZ92" s="28"/>
      <c r="HA92" s="16">
        <v>1114858</v>
      </c>
      <c r="HB92" s="36">
        <v>1114858</v>
      </c>
      <c r="HC92" s="28">
        <v>1114858</v>
      </c>
      <c r="HD92" s="28"/>
      <c r="HE92" s="28"/>
      <c r="HF92" s="28"/>
      <c r="HG92" s="16"/>
      <c r="HH92" s="16"/>
      <c r="HI92" s="16"/>
      <c r="HJ92" s="16"/>
      <c r="HK92" s="28"/>
      <c r="HL92" s="28"/>
      <c r="HM92" s="16"/>
      <c r="HN92" s="28"/>
      <c r="HO92" s="28"/>
      <c r="HP92" s="28"/>
      <c r="HQ92" s="16"/>
      <c r="HR92" s="28"/>
      <c r="HS92" s="16"/>
      <c r="HT92" s="28"/>
      <c r="HU92" s="28"/>
      <c r="HV92" s="28"/>
      <c r="HW92" s="28"/>
      <c r="HX92" s="28"/>
      <c r="HY92" s="28"/>
      <c r="HZ92" s="16"/>
      <c r="IA92" s="16"/>
      <c r="IB92" s="16"/>
      <c r="IC92" s="16"/>
      <c r="ID92" s="16"/>
      <c r="IE92" s="16"/>
      <c r="IF92" s="16"/>
      <c r="IG92" s="16"/>
      <c r="IH92" s="20">
        <f t="shared" si="28"/>
        <v>81000</v>
      </c>
      <c r="II92" s="20">
        <f t="shared" si="29"/>
        <v>90200</v>
      </c>
      <c r="IJ92" s="20">
        <f t="shared" si="30"/>
        <v>90200</v>
      </c>
      <c r="IK92" s="28"/>
      <c r="IL92" s="16"/>
      <c r="IM92" s="28"/>
      <c r="IN92" s="28"/>
      <c r="IO92" s="16"/>
      <c r="IP92" s="16"/>
      <c r="IQ92" s="16"/>
      <c r="IR92" s="16"/>
      <c r="IS92" s="28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H92" s="28"/>
      <c r="JI92" s="28"/>
      <c r="JJ92" s="16"/>
      <c r="JK92" s="28"/>
      <c r="JL92" s="16"/>
      <c r="JM92" s="28"/>
      <c r="JN92" s="28"/>
      <c r="JO92" s="16"/>
      <c r="JP92" s="16"/>
      <c r="JQ92" s="16"/>
      <c r="JR92" s="16"/>
      <c r="JS92" s="28"/>
      <c r="JT92" s="28"/>
      <c r="JU92" s="16"/>
      <c r="JV92" s="28"/>
      <c r="JW92" s="28"/>
      <c r="JX92" s="16">
        <v>81000</v>
      </c>
      <c r="JY92" s="28">
        <v>90200</v>
      </c>
      <c r="JZ92" s="28">
        <v>90200</v>
      </c>
      <c r="KA92" s="16"/>
      <c r="KB92" s="28"/>
      <c r="KC92" s="28"/>
      <c r="KD92" s="20">
        <f t="shared" si="31"/>
        <v>0</v>
      </c>
      <c r="KE92" s="20">
        <f t="shared" si="32"/>
        <v>0</v>
      </c>
      <c r="KF92" s="20">
        <f t="shared" si="33"/>
        <v>0</v>
      </c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16"/>
      <c r="KU92" s="16"/>
      <c r="KV92" s="16"/>
      <c r="KW92" s="16"/>
      <c r="KX92" s="16"/>
      <c r="KY92" s="16"/>
      <c r="KZ92" s="16"/>
      <c r="LA92" s="16"/>
      <c r="LB92" s="16"/>
      <c r="LC92" s="16"/>
      <c r="LD92" s="16"/>
      <c r="LE92" s="16"/>
      <c r="LF92" s="10"/>
      <c r="LG92" s="10"/>
      <c r="LH92" s="10"/>
      <c r="LI92" s="10"/>
      <c r="LJ92" s="10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4"/>
      <c r="OS92" s="14"/>
      <c r="OT92" s="14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</row>
    <row r="93" spans="1:711" x14ac:dyDescent="0.25">
      <c r="A93" s="4" t="s">
        <v>100</v>
      </c>
      <c r="B93" s="20">
        <f t="shared" si="23"/>
        <v>235524121.81</v>
      </c>
      <c r="C93" s="20">
        <f t="shared" si="19"/>
        <v>252734801.03999999</v>
      </c>
      <c r="D93" s="20">
        <f t="shared" si="20"/>
        <v>250805676.47000003</v>
      </c>
      <c r="E93" s="30">
        <f t="shared" si="24"/>
        <v>97134140</v>
      </c>
      <c r="F93" s="30">
        <f t="shared" si="21"/>
        <v>103550787</v>
      </c>
      <c r="G93" s="30">
        <f t="shared" si="22"/>
        <v>103550787</v>
      </c>
      <c r="H93" s="28">
        <v>85502500</v>
      </c>
      <c r="I93" s="28">
        <v>85502500</v>
      </c>
      <c r="J93" s="28">
        <v>85502500</v>
      </c>
      <c r="K93" s="28">
        <v>11631640</v>
      </c>
      <c r="L93" s="28">
        <v>18048287</v>
      </c>
      <c r="M93" s="28">
        <v>18048287</v>
      </c>
      <c r="N93" s="20">
        <f t="shared" si="25"/>
        <v>10138275.98</v>
      </c>
      <c r="O93" s="20">
        <f t="shared" si="26"/>
        <v>21476295.84</v>
      </c>
      <c r="P93" s="20">
        <f t="shared" si="27"/>
        <v>20554056.490000002</v>
      </c>
      <c r="Q93" s="28"/>
      <c r="R93" s="16"/>
      <c r="S93" s="16"/>
      <c r="T93" s="16"/>
      <c r="U93" s="16"/>
      <c r="V93" s="16"/>
      <c r="W93" s="16"/>
      <c r="X93" s="16"/>
      <c r="Y93" s="16"/>
      <c r="Z93" s="16"/>
      <c r="AA93" s="16">
        <v>610747.29</v>
      </c>
      <c r="AB93" s="16">
        <v>610747.29</v>
      </c>
      <c r="AC93" s="16"/>
      <c r="AD93" s="16"/>
      <c r="AE93" s="16"/>
      <c r="AF93" s="16"/>
      <c r="AG93" s="16"/>
      <c r="AH93" s="16"/>
      <c r="AI93" s="16">
        <v>2234117.36</v>
      </c>
      <c r="AJ93" s="16">
        <v>2234117.36</v>
      </c>
      <c r="AK93" s="28">
        <v>1858673.42</v>
      </c>
      <c r="AL93" s="28"/>
      <c r="AM93" s="16"/>
      <c r="AN93" s="16"/>
      <c r="AO93" s="16"/>
      <c r="AP93" s="16"/>
      <c r="AQ93" s="16"/>
      <c r="AR93" s="16"/>
      <c r="AS93" s="19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>
        <v>346849.16</v>
      </c>
      <c r="BE93" s="28">
        <v>572571.1</v>
      </c>
      <c r="BF93" s="28">
        <v>572571.1</v>
      </c>
      <c r="BG93" s="28">
        <v>1634940</v>
      </c>
      <c r="BH93" s="16">
        <v>2069021</v>
      </c>
      <c r="BI93" s="16">
        <v>2069021</v>
      </c>
      <c r="BJ93" s="16">
        <v>359104.92</v>
      </c>
      <c r="BK93" s="16">
        <v>481170.92</v>
      </c>
      <c r="BL93" s="28">
        <v>481170.92</v>
      </c>
      <c r="BM93" s="28"/>
      <c r="BN93" s="16"/>
      <c r="BO93" s="16"/>
      <c r="BP93" s="16"/>
      <c r="BQ93" s="16">
        <v>3339350</v>
      </c>
      <c r="BR93" s="16">
        <v>3339350</v>
      </c>
      <c r="BS93" s="16"/>
      <c r="BT93" s="16"/>
      <c r="BU93" s="16"/>
      <c r="BV93" s="16">
        <v>956973</v>
      </c>
      <c r="BW93" s="16">
        <v>287080.51</v>
      </c>
      <c r="BX93" s="16">
        <v>287080.51</v>
      </c>
      <c r="BY93" s="16"/>
      <c r="BZ93" s="16">
        <v>3940866.52</v>
      </c>
      <c r="CA93" s="28">
        <v>3506542.79</v>
      </c>
      <c r="CB93" s="16"/>
      <c r="CC93" s="16">
        <v>2259172.91</v>
      </c>
      <c r="CD93" s="16">
        <v>2241338.2999999998</v>
      </c>
      <c r="CE93" s="16"/>
      <c r="CF93" s="16"/>
      <c r="CG93" s="16"/>
      <c r="CH93" s="16">
        <v>635250</v>
      </c>
      <c r="CI93" s="16">
        <v>358657.89</v>
      </c>
      <c r="CJ93" s="16">
        <v>358657.89</v>
      </c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>
        <v>3770237.34</v>
      </c>
      <c r="DB93" s="28">
        <v>3713600.27</v>
      </c>
      <c r="DC93" s="28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28"/>
      <c r="DT93" s="28"/>
      <c r="DU93" s="16">
        <v>3821041.54</v>
      </c>
      <c r="DV93" s="16">
        <v>1403303</v>
      </c>
      <c r="DW93" s="16">
        <v>1365303</v>
      </c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28"/>
      <c r="FB93" s="28"/>
      <c r="FC93" s="16"/>
      <c r="FD93" s="16"/>
      <c r="FE93" s="16"/>
      <c r="FF93" s="16"/>
      <c r="FG93" s="16"/>
      <c r="FH93" s="16"/>
      <c r="FI93" s="16"/>
      <c r="FJ93" s="28"/>
      <c r="FK93" s="16"/>
      <c r="FL93" s="16"/>
      <c r="FM93" s="28"/>
      <c r="FN93" s="28"/>
      <c r="FO93" s="16"/>
      <c r="FP93" s="28"/>
      <c r="FQ93" s="28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28"/>
      <c r="GC93" s="28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28"/>
      <c r="GR93" s="28"/>
      <c r="GS93" s="28"/>
      <c r="GT93" s="28"/>
      <c r="GU93" s="16"/>
      <c r="GV93" s="16"/>
      <c r="GW93" s="28"/>
      <c r="GX93" s="16"/>
      <c r="GY93" s="28"/>
      <c r="GZ93" s="28"/>
      <c r="HA93" s="16"/>
      <c r="HB93" s="16"/>
      <c r="HC93" s="28"/>
      <c r="HD93" s="28"/>
      <c r="HE93" s="28"/>
      <c r="HF93" s="28"/>
      <c r="HG93" s="16"/>
      <c r="HH93" s="16"/>
      <c r="HI93" s="16"/>
      <c r="HJ93" s="16"/>
      <c r="HK93" s="28"/>
      <c r="HL93" s="28"/>
      <c r="HM93" s="16">
        <v>150000</v>
      </c>
      <c r="HN93" s="37">
        <v>150000</v>
      </c>
      <c r="HO93" s="28">
        <v>150000</v>
      </c>
      <c r="HP93" s="28"/>
      <c r="HQ93" s="16"/>
      <c r="HR93" s="28"/>
      <c r="HS93" s="16"/>
      <c r="HT93" s="28"/>
      <c r="HU93" s="28"/>
      <c r="HV93" s="28"/>
      <c r="HW93" s="28"/>
      <c r="HX93" s="28"/>
      <c r="HY93" s="28"/>
      <c r="HZ93" s="16"/>
      <c r="IA93" s="16"/>
      <c r="IB93" s="16"/>
      <c r="IC93" s="16"/>
      <c r="ID93" s="16"/>
      <c r="IE93" s="16"/>
      <c r="IF93" s="16"/>
      <c r="IG93" s="16"/>
      <c r="IH93" s="20">
        <f t="shared" si="28"/>
        <v>128251705.83000001</v>
      </c>
      <c r="II93" s="20">
        <f t="shared" si="29"/>
        <v>124005687.23</v>
      </c>
      <c r="IJ93" s="20">
        <f t="shared" si="30"/>
        <v>123152244.35000001</v>
      </c>
      <c r="IK93" s="28">
        <v>58603495</v>
      </c>
      <c r="IL93" s="16">
        <v>56045231</v>
      </c>
      <c r="IM93" s="28">
        <v>56045231</v>
      </c>
      <c r="IN93" s="28"/>
      <c r="IO93" s="16"/>
      <c r="IP93" s="16"/>
      <c r="IQ93" s="16">
        <v>63156883</v>
      </c>
      <c r="IR93" s="16">
        <v>62368846.920000002</v>
      </c>
      <c r="IS93" s="28">
        <v>62368846.920000002</v>
      </c>
      <c r="IT93" s="16">
        <v>1309095.5</v>
      </c>
      <c r="IU93" s="16">
        <v>1309095.5</v>
      </c>
      <c r="IV93" s="16">
        <v>1309095.5</v>
      </c>
      <c r="IW93" s="16">
        <v>36345</v>
      </c>
      <c r="IX93" s="16">
        <v>36345</v>
      </c>
      <c r="IY93" s="16">
        <v>36345</v>
      </c>
      <c r="IZ93" s="16">
        <v>589151</v>
      </c>
      <c r="JA93" s="16">
        <v>589151</v>
      </c>
      <c r="JB93" s="16">
        <v>589151</v>
      </c>
      <c r="JC93" s="16">
        <v>1832091.9</v>
      </c>
      <c r="JD93" s="16">
        <v>862770.04</v>
      </c>
      <c r="JE93" s="16">
        <v>862770.04</v>
      </c>
      <c r="JF93" s="16">
        <v>2146914</v>
      </c>
      <c r="JG93" s="16">
        <v>2268000</v>
      </c>
      <c r="JH93" s="28">
        <v>1484316</v>
      </c>
      <c r="JI93" s="28">
        <v>50820</v>
      </c>
      <c r="JJ93" s="16"/>
      <c r="JK93" s="28"/>
      <c r="JL93" s="16">
        <v>11748.5</v>
      </c>
      <c r="JM93" s="28">
        <v>11748.5</v>
      </c>
      <c r="JN93" s="28">
        <v>11748.5</v>
      </c>
      <c r="JO93" s="16">
        <v>440837.39</v>
      </c>
      <c r="JP93" s="16">
        <v>440837.39</v>
      </c>
      <c r="JQ93" s="16">
        <v>440837.39</v>
      </c>
      <c r="JR93" s="16">
        <v>70421.539999999994</v>
      </c>
      <c r="JS93" s="28">
        <v>69758.880000000005</v>
      </c>
      <c r="JT93" s="28">
        <v>0</v>
      </c>
      <c r="JU93" s="16"/>
      <c r="JV93" s="28"/>
      <c r="JW93" s="28"/>
      <c r="JX93" s="16"/>
      <c r="JY93" s="28"/>
      <c r="JZ93" s="28"/>
      <c r="KA93" s="16">
        <v>3903</v>
      </c>
      <c r="KB93" s="28">
        <v>3903</v>
      </c>
      <c r="KC93" s="28">
        <v>3903</v>
      </c>
      <c r="KD93" s="20">
        <f t="shared" si="31"/>
        <v>0</v>
      </c>
      <c r="KE93" s="20">
        <f t="shared" si="32"/>
        <v>3702030.9699999997</v>
      </c>
      <c r="KF93" s="20">
        <f t="shared" si="33"/>
        <v>3548588.63</v>
      </c>
      <c r="KG93" s="28"/>
      <c r="KH93" s="28">
        <v>2421720</v>
      </c>
      <c r="KI93" s="28">
        <v>2268277.66</v>
      </c>
      <c r="KJ93" s="28"/>
      <c r="KK93" s="28"/>
      <c r="KL93" s="28"/>
      <c r="KM93" s="28"/>
      <c r="KN93" s="28">
        <v>53700</v>
      </c>
      <c r="KO93" s="28">
        <v>53700</v>
      </c>
      <c r="KP93" s="28"/>
      <c r="KQ93" s="28">
        <v>1226610.97</v>
      </c>
      <c r="KR93" s="28">
        <v>1226610.97</v>
      </c>
      <c r="KS93" s="28"/>
      <c r="KT93" s="16"/>
      <c r="KU93" s="16"/>
      <c r="KV93" s="16"/>
      <c r="KW93" s="16"/>
      <c r="KX93" s="16"/>
      <c r="KY93" s="16"/>
      <c r="KZ93" s="16"/>
      <c r="LA93" s="16"/>
      <c r="LB93" s="16"/>
      <c r="LC93" s="16"/>
      <c r="LD93" s="16"/>
      <c r="LE93" s="16"/>
      <c r="LF93" s="10"/>
      <c r="LG93" s="10"/>
      <c r="LH93" s="10"/>
      <c r="LI93" s="10"/>
      <c r="LJ93" s="10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4"/>
      <c r="OS93" s="14"/>
      <c r="OT93" s="14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</row>
    <row r="94" spans="1:711" x14ac:dyDescent="0.25">
      <c r="A94" s="5" t="s">
        <v>101</v>
      </c>
      <c r="B94" s="20">
        <f t="shared" si="23"/>
        <v>5039196</v>
      </c>
      <c r="C94" s="20">
        <f t="shared" si="19"/>
        <v>33595888.960000001</v>
      </c>
      <c r="D94" s="20">
        <f t="shared" si="20"/>
        <v>28890433.609999999</v>
      </c>
      <c r="E94" s="30">
        <f t="shared" si="24"/>
        <v>2121210</v>
      </c>
      <c r="F94" s="30">
        <f t="shared" si="21"/>
        <v>6893226</v>
      </c>
      <c r="G94" s="30">
        <f t="shared" si="22"/>
        <v>6893226</v>
      </c>
      <c r="H94" s="28">
        <v>1201700</v>
      </c>
      <c r="I94" s="28">
        <v>1201700</v>
      </c>
      <c r="J94" s="28">
        <v>1201700</v>
      </c>
      <c r="K94" s="28">
        <v>919510</v>
      </c>
      <c r="L94" s="28">
        <v>5691526</v>
      </c>
      <c r="M94" s="28">
        <v>5691526</v>
      </c>
      <c r="N94" s="20">
        <f t="shared" si="25"/>
        <v>2715686</v>
      </c>
      <c r="O94" s="20">
        <f t="shared" si="26"/>
        <v>18034278.23</v>
      </c>
      <c r="P94" s="20">
        <f t="shared" si="27"/>
        <v>15513140.710000001</v>
      </c>
      <c r="Q94" s="28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28"/>
      <c r="AL94" s="28"/>
      <c r="AM94" s="16"/>
      <c r="AN94" s="16"/>
      <c r="AO94" s="16"/>
      <c r="AP94" s="16"/>
      <c r="AQ94" s="16"/>
      <c r="AR94" s="16"/>
      <c r="AS94" s="19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28"/>
      <c r="BF94" s="28"/>
      <c r="BG94" s="28"/>
      <c r="BH94" s="16"/>
      <c r="BI94" s="16"/>
      <c r="BJ94" s="16"/>
      <c r="BK94" s="16"/>
      <c r="BL94" s="28"/>
      <c r="BM94" s="28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28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>
        <v>1116709.68</v>
      </c>
      <c r="DB94" s="28">
        <v>894565.72</v>
      </c>
      <c r="DC94" s="28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28"/>
      <c r="DT94" s="28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34">
        <v>4808659.59</v>
      </c>
      <c r="EX94" s="34">
        <v>4808659.59</v>
      </c>
      <c r="EY94" s="16"/>
      <c r="EZ94" s="16"/>
      <c r="FA94" s="28"/>
      <c r="FB94" s="28"/>
      <c r="FC94" s="16"/>
      <c r="FD94" s="16"/>
      <c r="FE94" s="16"/>
      <c r="FF94" s="16"/>
      <c r="FG94" s="16"/>
      <c r="FH94" s="16"/>
      <c r="FI94" s="34">
        <v>9393222.9600000009</v>
      </c>
      <c r="FJ94" s="28">
        <v>7094229.4000000004</v>
      </c>
      <c r="FK94" s="16"/>
      <c r="FL94" s="16"/>
      <c r="FM94" s="28"/>
      <c r="FN94" s="28"/>
      <c r="FO94" s="16"/>
      <c r="FP94" s="28"/>
      <c r="FQ94" s="28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28"/>
      <c r="GC94" s="28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28"/>
      <c r="GR94" s="28"/>
      <c r="GS94" s="28"/>
      <c r="GT94" s="28"/>
      <c r="GU94" s="16"/>
      <c r="GV94" s="16"/>
      <c r="GW94" s="28"/>
      <c r="GX94" s="16"/>
      <c r="GY94" s="28"/>
      <c r="GZ94" s="28"/>
      <c r="HA94" s="16">
        <v>2715686</v>
      </c>
      <c r="HB94" s="36">
        <v>2715686</v>
      </c>
      <c r="HC94" s="28">
        <v>2715686</v>
      </c>
      <c r="HD94" s="28"/>
      <c r="HE94" s="28"/>
      <c r="HF94" s="28"/>
      <c r="HG94" s="16"/>
      <c r="HH94" s="16"/>
      <c r="HI94" s="16"/>
      <c r="HJ94" s="16"/>
      <c r="HK94" s="28"/>
      <c r="HL94" s="28"/>
      <c r="HM94" s="16"/>
      <c r="HN94" s="28"/>
      <c r="HO94" s="28"/>
      <c r="HP94" s="28"/>
      <c r="HQ94" s="16"/>
      <c r="HR94" s="28"/>
      <c r="HS94" s="16"/>
      <c r="HT94" s="28"/>
      <c r="HU94" s="28"/>
      <c r="HV94" s="28"/>
      <c r="HW94" s="28"/>
      <c r="HX94" s="28"/>
      <c r="HY94" s="28"/>
      <c r="HZ94" s="16"/>
      <c r="IA94" s="16"/>
      <c r="IB94" s="16"/>
      <c r="IC94" s="16"/>
      <c r="ID94" s="16"/>
      <c r="IE94" s="16"/>
      <c r="IF94" s="16"/>
      <c r="IG94" s="16"/>
      <c r="IH94" s="20">
        <f t="shared" si="28"/>
        <v>202300</v>
      </c>
      <c r="II94" s="20">
        <f t="shared" si="29"/>
        <v>225500</v>
      </c>
      <c r="IJ94" s="20">
        <f t="shared" si="30"/>
        <v>225500</v>
      </c>
      <c r="IK94" s="28"/>
      <c r="IL94" s="16"/>
      <c r="IM94" s="28"/>
      <c r="IN94" s="28"/>
      <c r="IO94" s="16"/>
      <c r="IP94" s="16"/>
      <c r="IQ94" s="16"/>
      <c r="IR94" s="16"/>
      <c r="IS94" s="28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28"/>
      <c r="JI94" s="28"/>
      <c r="JJ94" s="16"/>
      <c r="JK94" s="28"/>
      <c r="JL94" s="16"/>
      <c r="JM94" s="28"/>
      <c r="JN94" s="28"/>
      <c r="JO94" s="16"/>
      <c r="JP94" s="16"/>
      <c r="JQ94" s="16"/>
      <c r="JR94" s="16"/>
      <c r="JS94" s="28"/>
      <c r="JT94" s="28"/>
      <c r="JU94" s="16"/>
      <c r="JV94" s="28"/>
      <c r="JW94" s="28"/>
      <c r="JX94" s="16">
        <v>202300</v>
      </c>
      <c r="JY94" s="28">
        <v>225500</v>
      </c>
      <c r="JZ94" s="28">
        <v>225500</v>
      </c>
      <c r="KA94" s="16"/>
      <c r="KB94" s="28"/>
      <c r="KC94" s="28"/>
      <c r="KD94" s="20">
        <f t="shared" si="31"/>
        <v>0</v>
      </c>
      <c r="KE94" s="20">
        <f t="shared" si="32"/>
        <v>8442884.7300000004</v>
      </c>
      <c r="KF94" s="20">
        <f t="shared" si="33"/>
        <v>6258566.9000000004</v>
      </c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>
        <v>8442884.7300000004</v>
      </c>
      <c r="KR94" s="28">
        <v>6258566.9000000004</v>
      </c>
      <c r="KS94" s="28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0"/>
      <c r="LG94" s="10"/>
      <c r="LH94" s="10"/>
      <c r="LI94" s="10"/>
      <c r="LJ94" s="10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4"/>
      <c r="OS94" s="14"/>
      <c r="OT94" s="14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</row>
    <row r="95" spans="1:711" x14ac:dyDescent="0.25">
      <c r="A95" s="5" t="s">
        <v>102</v>
      </c>
      <c r="B95" s="20">
        <f t="shared" si="23"/>
        <v>29547141</v>
      </c>
      <c r="C95" s="20">
        <f t="shared" si="19"/>
        <v>107991761.77000001</v>
      </c>
      <c r="D95" s="20">
        <f t="shared" si="20"/>
        <v>105887551.03</v>
      </c>
      <c r="E95" s="30">
        <f t="shared" si="24"/>
        <v>20043270</v>
      </c>
      <c r="F95" s="30">
        <f t="shared" si="21"/>
        <v>24730807</v>
      </c>
      <c r="G95" s="30">
        <f t="shared" si="22"/>
        <v>24730807</v>
      </c>
      <c r="H95" s="28">
        <v>14826800</v>
      </c>
      <c r="I95" s="28">
        <v>14826800</v>
      </c>
      <c r="J95" s="28">
        <v>14826800</v>
      </c>
      <c r="K95" s="28">
        <v>5216470</v>
      </c>
      <c r="L95" s="28">
        <v>9904007</v>
      </c>
      <c r="M95" s="28">
        <v>9904007</v>
      </c>
      <c r="N95" s="20">
        <f t="shared" si="25"/>
        <v>8896571</v>
      </c>
      <c r="O95" s="20">
        <f t="shared" si="26"/>
        <v>60598928.530000001</v>
      </c>
      <c r="P95" s="20">
        <f t="shared" si="27"/>
        <v>60567211.260000005</v>
      </c>
      <c r="Q95" s="28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28"/>
      <c r="AL95" s="28"/>
      <c r="AM95" s="16"/>
      <c r="AN95" s="16"/>
      <c r="AO95" s="16"/>
      <c r="AP95" s="16"/>
      <c r="AQ95" s="16"/>
      <c r="AR95" s="16"/>
      <c r="AS95" s="19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28"/>
      <c r="BF95" s="28"/>
      <c r="BG95" s="28"/>
      <c r="BH95" s="16"/>
      <c r="BI95" s="16"/>
      <c r="BJ95" s="16"/>
      <c r="BK95" s="16"/>
      <c r="BL95" s="28"/>
      <c r="BM95" s="28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28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>
        <v>1295049</v>
      </c>
      <c r="CX95" s="41">
        <v>1295049</v>
      </c>
      <c r="CY95" s="28">
        <v>1295049</v>
      </c>
      <c r="CZ95" s="28"/>
      <c r="DA95" s="16">
        <v>3428177.48</v>
      </c>
      <c r="DB95" s="28">
        <v>3400804.08</v>
      </c>
      <c r="DC95" s="28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28"/>
      <c r="DT95" s="28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48"/>
      <c r="EW95" s="43">
        <v>4467782.05</v>
      </c>
      <c r="EX95" s="43">
        <v>4467782.05</v>
      </c>
      <c r="EY95" s="16"/>
      <c r="EZ95" s="16">
        <v>444168</v>
      </c>
      <c r="FA95" s="28">
        <v>444168</v>
      </c>
      <c r="FB95" s="28"/>
      <c r="FC95" s="16"/>
      <c r="FD95" s="16"/>
      <c r="FE95" s="16"/>
      <c r="FF95" s="16"/>
      <c r="FG95" s="16"/>
      <c r="FH95" s="16"/>
      <c r="FI95" s="16"/>
      <c r="FJ95" s="28"/>
      <c r="FK95" s="16"/>
      <c r="FL95" s="16"/>
      <c r="FM95" s="28"/>
      <c r="FN95" s="28"/>
      <c r="FO95" s="16"/>
      <c r="FP95" s="28"/>
      <c r="FQ95" s="28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28"/>
      <c r="GC95" s="28"/>
      <c r="GD95" s="16"/>
      <c r="GE95" s="16"/>
      <c r="GF95" s="16"/>
      <c r="GG95" s="16">
        <v>43362230</v>
      </c>
      <c r="GH95" s="16">
        <v>43357886.130000003</v>
      </c>
      <c r="GI95" s="16"/>
      <c r="GJ95" s="16"/>
      <c r="GK95" s="16"/>
      <c r="GL95" s="16"/>
      <c r="GM95" s="16"/>
      <c r="GN95" s="16"/>
      <c r="GO95" s="16"/>
      <c r="GP95" s="16"/>
      <c r="GQ95" s="28"/>
      <c r="GR95" s="28"/>
      <c r="GS95" s="28"/>
      <c r="GT95" s="28"/>
      <c r="GU95" s="16"/>
      <c r="GV95" s="16"/>
      <c r="GW95" s="28"/>
      <c r="GX95" s="16"/>
      <c r="GY95" s="28"/>
      <c r="GZ95" s="28"/>
      <c r="HA95" s="16">
        <v>6401522</v>
      </c>
      <c r="HB95" s="40">
        <v>6401522</v>
      </c>
      <c r="HC95" s="28">
        <v>6401522</v>
      </c>
      <c r="HD95" s="28"/>
      <c r="HE95" s="28"/>
      <c r="HF95" s="28"/>
      <c r="HG95" s="16"/>
      <c r="HH95" s="16"/>
      <c r="HI95" s="16"/>
      <c r="HJ95" s="16"/>
      <c r="HK95" s="28"/>
      <c r="HL95" s="28"/>
      <c r="HM95" s="16"/>
      <c r="HN95" s="28"/>
      <c r="HO95" s="28"/>
      <c r="HP95" s="28"/>
      <c r="HQ95" s="16"/>
      <c r="HR95" s="28"/>
      <c r="HS95" s="16">
        <v>1200000</v>
      </c>
      <c r="HT95" s="34">
        <v>1200000</v>
      </c>
      <c r="HU95" s="28">
        <v>1200000</v>
      </c>
      <c r="HV95" s="28"/>
      <c r="HW95" s="28"/>
      <c r="HX95" s="28"/>
      <c r="HY95" s="28"/>
      <c r="HZ95" s="16"/>
      <c r="IA95" s="16"/>
      <c r="IB95" s="16"/>
      <c r="IC95" s="16"/>
      <c r="ID95" s="16"/>
      <c r="IE95" s="16"/>
      <c r="IF95" s="16"/>
      <c r="IG95" s="16"/>
      <c r="IH95" s="20">
        <f t="shared" si="28"/>
        <v>607300</v>
      </c>
      <c r="II95" s="20">
        <f t="shared" si="29"/>
        <v>676225</v>
      </c>
      <c r="IJ95" s="20">
        <f t="shared" si="30"/>
        <v>676225</v>
      </c>
      <c r="IK95" s="28"/>
      <c r="IL95" s="16"/>
      <c r="IM95" s="28"/>
      <c r="IN95" s="28"/>
      <c r="IO95" s="16"/>
      <c r="IP95" s="16"/>
      <c r="IQ95" s="16"/>
      <c r="IR95" s="16"/>
      <c r="IS95" s="28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28"/>
      <c r="JI95" s="28"/>
      <c r="JJ95" s="16"/>
      <c r="JK95" s="28"/>
      <c r="JL95" s="16"/>
      <c r="JM95" s="28"/>
      <c r="JN95" s="28"/>
      <c r="JO95" s="16"/>
      <c r="JP95" s="16"/>
      <c r="JQ95" s="16"/>
      <c r="JR95" s="16"/>
      <c r="JS95" s="28"/>
      <c r="JT95" s="28"/>
      <c r="JU95" s="16"/>
      <c r="JV95" s="28"/>
      <c r="JW95" s="28"/>
      <c r="JX95" s="16">
        <v>607300</v>
      </c>
      <c r="JY95" s="28">
        <v>676225</v>
      </c>
      <c r="JZ95" s="28">
        <v>676225</v>
      </c>
      <c r="KA95" s="16"/>
      <c r="KB95" s="28"/>
      <c r="KC95" s="28"/>
      <c r="KD95" s="20">
        <f t="shared" si="31"/>
        <v>0</v>
      </c>
      <c r="KE95" s="20">
        <f t="shared" si="32"/>
        <v>21985801.240000002</v>
      </c>
      <c r="KF95" s="20">
        <f t="shared" si="33"/>
        <v>19913307.77</v>
      </c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>
        <v>21985801.240000002</v>
      </c>
      <c r="KR95" s="28">
        <v>19913307.77</v>
      </c>
      <c r="KS95" s="28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0"/>
      <c r="LG95" s="10"/>
      <c r="LH95" s="10"/>
      <c r="LI95" s="10"/>
      <c r="LJ95" s="10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4"/>
      <c r="OS95" s="14"/>
      <c r="OT95" s="14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</row>
    <row r="96" spans="1:711" x14ac:dyDescent="0.25">
      <c r="A96" s="5" t="s">
        <v>103</v>
      </c>
      <c r="B96" s="20">
        <f t="shared" si="23"/>
        <v>11451320</v>
      </c>
      <c r="C96" s="20">
        <f t="shared" si="19"/>
        <v>12010669.74</v>
      </c>
      <c r="D96" s="20">
        <f t="shared" si="20"/>
        <v>12010637.27</v>
      </c>
      <c r="E96" s="30">
        <f t="shared" si="24"/>
        <v>10388610</v>
      </c>
      <c r="F96" s="30">
        <f t="shared" si="21"/>
        <v>10388610</v>
      </c>
      <c r="G96" s="30">
        <f t="shared" si="22"/>
        <v>10388610</v>
      </c>
      <c r="H96" s="28">
        <v>10111400</v>
      </c>
      <c r="I96" s="28">
        <v>10111400</v>
      </c>
      <c r="J96" s="28">
        <v>10111400</v>
      </c>
      <c r="K96" s="28">
        <v>277210</v>
      </c>
      <c r="L96" s="28">
        <v>277210</v>
      </c>
      <c r="M96" s="28">
        <v>277210</v>
      </c>
      <c r="N96" s="20">
        <f t="shared" si="25"/>
        <v>860410</v>
      </c>
      <c r="O96" s="20">
        <f t="shared" si="26"/>
        <v>1396559.74</v>
      </c>
      <c r="P96" s="20">
        <f t="shared" si="27"/>
        <v>1396527.27</v>
      </c>
      <c r="Q96" s="28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28"/>
      <c r="AL96" s="28"/>
      <c r="AM96" s="16"/>
      <c r="AN96" s="16"/>
      <c r="AO96" s="16"/>
      <c r="AP96" s="16"/>
      <c r="AQ96" s="16"/>
      <c r="AR96" s="16"/>
      <c r="AS96" s="19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28"/>
      <c r="BF96" s="28"/>
      <c r="BG96" s="28"/>
      <c r="BH96" s="16"/>
      <c r="BI96" s="16"/>
      <c r="BJ96" s="16"/>
      <c r="BK96" s="16"/>
      <c r="BL96" s="28"/>
      <c r="BM96" s="28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28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28"/>
      <c r="DC96" s="28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28">
        <f>271720.43+264429.31</f>
        <v>536149.74</v>
      </c>
      <c r="DT96" s="28">
        <v>536117.27</v>
      </c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28"/>
      <c r="FB96" s="28"/>
      <c r="FC96" s="16"/>
      <c r="FD96" s="16"/>
      <c r="FE96" s="16"/>
      <c r="FF96" s="16"/>
      <c r="FG96" s="16"/>
      <c r="FH96" s="16"/>
      <c r="FI96" s="16"/>
      <c r="FJ96" s="28"/>
      <c r="FK96" s="16"/>
      <c r="FL96" s="16"/>
      <c r="FM96" s="28"/>
      <c r="FN96" s="28"/>
      <c r="FO96" s="16"/>
      <c r="FP96" s="28"/>
      <c r="FQ96" s="28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28"/>
      <c r="GC96" s="28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28"/>
      <c r="GR96" s="28"/>
      <c r="GS96" s="28"/>
      <c r="GT96" s="28"/>
      <c r="GU96" s="16"/>
      <c r="GV96" s="16"/>
      <c r="GW96" s="28"/>
      <c r="GX96" s="16"/>
      <c r="GY96" s="28"/>
      <c r="GZ96" s="28"/>
      <c r="HA96" s="16">
        <v>860410</v>
      </c>
      <c r="HB96" s="36">
        <v>860410</v>
      </c>
      <c r="HC96" s="28">
        <v>860410</v>
      </c>
      <c r="HD96" s="28"/>
      <c r="HE96" s="28"/>
      <c r="HF96" s="28"/>
      <c r="HG96" s="16"/>
      <c r="HH96" s="16"/>
      <c r="HI96" s="16"/>
      <c r="HJ96" s="16"/>
      <c r="HK96" s="28"/>
      <c r="HL96" s="28"/>
      <c r="HM96" s="16"/>
      <c r="HN96" s="28"/>
      <c r="HO96" s="28"/>
      <c r="HP96" s="28"/>
      <c r="HQ96" s="16"/>
      <c r="HR96" s="28"/>
      <c r="HS96" s="16"/>
      <c r="HT96" s="28"/>
      <c r="HU96" s="28"/>
      <c r="HV96" s="28"/>
      <c r="HW96" s="28"/>
      <c r="HX96" s="28"/>
      <c r="HY96" s="28"/>
      <c r="HZ96" s="16"/>
      <c r="IA96" s="16"/>
      <c r="IB96" s="16"/>
      <c r="IC96" s="16"/>
      <c r="ID96" s="16"/>
      <c r="IE96" s="16"/>
      <c r="IF96" s="16"/>
      <c r="IG96" s="16"/>
      <c r="IH96" s="20">
        <f t="shared" si="28"/>
        <v>202300</v>
      </c>
      <c r="II96" s="20">
        <f t="shared" si="29"/>
        <v>225500</v>
      </c>
      <c r="IJ96" s="20">
        <f t="shared" si="30"/>
        <v>225500</v>
      </c>
      <c r="IK96" s="28"/>
      <c r="IL96" s="16"/>
      <c r="IM96" s="28"/>
      <c r="IN96" s="28"/>
      <c r="IO96" s="16"/>
      <c r="IP96" s="16"/>
      <c r="IQ96" s="16"/>
      <c r="IR96" s="16"/>
      <c r="IS96" s="28"/>
      <c r="IT96" s="16"/>
      <c r="IU96" s="16"/>
      <c r="IV96" s="16"/>
      <c r="IW96" s="16"/>
      <c r="IX96" s="16"/>
      <c r="IY96" s="16"/>
      <c r="IZ96" s="16"/>
      <c r="JA96" s="16"/>
      <c r="JB96" s="16"/>
      <c r="JC96" s="16"/>
      <c r="JD96" s="16"/>
      <c r="JE96" s="16"/>
      <c r="JF96" s="16"/>
      <c r="JG96" s="16"/>
      <c r="JH96" s="28"/>
      <c r="JI96" s="28"/>
      <c r="JJ96" s="16"/>
      <c r="JK96" s="28"/>
      <c r="JL96" s="16"/>
      <c r="JM96" s="28"/>
      <c r="JN96" s="28"/>
      <c r="JO96" s="16"/>
      <c r="JP96" s="16"/>
      <c r="JQ96" s="16"/>
      <c r="JR96" s="16"/>
      <c r="JS96" s="28"/>
      <c r="JT96" s="28"/>
      <c r="JU96" s="16"/>
      <c r="JV96" s="28"/>
      <c r="JW96" s="28"/>
      <c r="JX96" s="16">
        <v>202300</v>
      </c>
      <c r="JY96" s="28">
        <v>225500</v>
      </c>
      <c r="JZ96" s="28">
        <v>225500</v>
      </c>
      <c r="KA96" s="16"/>
      <c r="KB96" s="28"/>
      <c r="KC96" s="28"/>
      <c r="KD96" s="20">
        <f t="shared" si="31"/>
        <v>0</v>
      </c>
      <c r="KE96" s="20">
        <f t="shared" si="32"/>
        <v>0</v>
      </c>
      <c r="KF96" s="20">
        <f t="shared" si="33"/>
        <v>0</v>
      </c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16"/>
      <c r="KU96" s="16"/>
      <c r="KV96" s="16"/>
      <c r="KW96" s="16"/>
      <c r="KX96" s="16"/>
      <c r="KY96" s="16"/>
      <c r="KZ96" s="16"/>
      <c r="LA96" s="16"/>
      <c r="LB96" s="16"/>
      <c r="LC96" s="16"/>
      <c r="LD96" s="16"/>
      <c r="LE96" s="16"/>
      <c r="LF96" s="10"/>
      <c r="LG96" s="10"/>
      <c r="LH96" s="10"/>
      <c r="LI96" s="10"/>
      <c r="LJ96" s="10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4"/>
      <c r="OS96" s="14"/>
      <c r="OT96" s="14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</row>
    <row r="97" spans="1:711" x14ac:dyDescent="0.25">
      <c r="A97" s="5" t="s">
        <v>104</v>
      </c>
      <c r="B97" s="20">
        <f t="shared" si="23"/>
        <v>5616037</v>
      </c>
      <c r="C97" s="20">
        <f t="shared" si="19"/>
        <v>5729749</v>
      </c>
      <c r="D97" s="20">
        <f t="shared" si="20"/>
        <v>5729749</v>
      </c>
      <c r="E97" s="30">
        <f t="shared" si="24"/>
        <v>4995590</v>
      </c>
      <c r="F97" s="30">
        <f t="shared" si="21"/>
        <v>5100102</v>
      </c>
      <c r="G97" s="30">
        <f t="shared" si="22"/>
        <v>5100102</v>
      </c>
      <c r="H97" s="28">
        <v>4817000</v>
      </c>
      <c r="I97" s="28">
        <v>4817000</v>
      </c>
      <c r="J97" s="28">
        <v>4817000</v>
      </c>
      <c r="K97" s="28">
        <v>178590</v>
      </c>
      <c r="L97" s="28">
        <v>283102</v>
      </c>
      <c r="M97" s="28">
        <v>283102</v>
      </c>
      <c r="N97" s="20">
        <f t="shared" si="25"/>
        <v>539447</v>
      </c>
      <c r="O97" s="20">
        <f t="shared" si="26"/>
        <v>539447</v>
      </c>
      <c r="P97" s="20">
        <f t="shared" si="27"/>
        <v>539447</v>
      </c>
      <c r="Q97" s="28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28"/>
      <c r="AL97" s="28"/>
      <c r="AM97" s="16"/>
      <c r="AN97" s="16"/>
      <c r="AO97" s="16"/>
      <c r="AP97" s="16"/>
      <c r="AQ97" s="16"/>
      <c r="AR97" s="16"/>
      <c r="AS97" s="19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28"/>
      <c r="BF97" s="28"/>
      <c r="BG97" s="28"/>
      <c r="BH97" s="16"/>
      <c r="BI97" s="16"/>
      <c r="BJ97" s="16"/>
      <c r="BK97" s="16"/>
      <c r="BL97" s="28"/>
      <c r="BM97" s="28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28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28"/>
      <c r="DC97" s="28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28"/>
      <c r="DT97" s="28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28"/>
      <c r="FB97" s="28"/>
      <c r="FC97" s="16"/>
      <c r="FD97" s="16"/>
      <c r="FE97" s="16"/>
      <c r="FF97" s="16"/>
      <c r="FG97" s="16"/>
      <c r="FH97" s="16"/>
      <c r="FI97" s="16"/>
      <c r="FJ97" s="28"/>
      <c r="FK97" s="16"/>
      <c r="FL97" s="16"/>
      <c r="FM97" s="28"/>
      <c r="FN97" s="28"/>
      <c r="FO97" s="16"/>
      <c r="FP97" s="28"/>
      <c r="FQ97" s="28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28"/>
      <c r="GC97" s="28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28"/>
      <c r="GR97" s="28"/>
      <c r="GS97" s="28"/>
      <c r="GT97" s="28"/>
      <c r="GU97" s="16"/>
      <c r="GV97" s="16"/>
      <c r="GW97" s="28"/>
      <c r="GX97" s="16"/>
      <c r="GY97" s="28"/>
      <c r="GZ97" s="28"/>
      <c r="HA97" s="16">
        <v>539447</v>
      </c>
      <c r="HB97" s="36">
        <v>539447</v>
      </c>
      <c r="HC97" s="28">
        <v>539447</v>
      </c>
      <c r="HD97" s="28"/>
      <c r="HE97" s="28"/>
      <c r="HF97" s="28"/>
      <c r="HG97" s="16"/>
      <c r="HH97" s="16"/>
      <c r="HI97" s="16"/>
      <c r="HJ97" s="16"/>
      <c r="HK97" s="28"/>
      <c r="HL97" s="28"/>
      <c r="HM97" s="16"/>
      <c r="HN97" s="28"/>
      <c r="HO97" s="28"/>
      <c r="HP97" s="28"/>
      <c r="HQ97" s="16"/>
      <c r="HR97" s="28"/>
      <c r="HS97" s="16"/>
      <c r="HT97" s="28"/>
      <c r="HU97" s="28"/>
      <c r="HV97" s="28"/>
      <c r="HW97" s="28"/>
      <c r="HX97" s="28"/>
      <c r="HY97" s="28"/>
      <c r="HZ97" s="16"/>
      <c r="IA97" s="16"/>
      <c r="IB97" s="16"/>
      <c r="IC97" s="16"/>
      <c r="ID97" s="16"/>
      <c r="IE97" s="16"/>
      <c r="IF97" s="16"/>
      <c r="IG97" s="16"/>
      <c r="IH97" s="20">
        <f t="shared" si="28"/>
        <v>81000</v>
      </c>
      <c r="II97" s="20">
        <f t="shared" si="29"/>
        <v>90200</v>
      </c>
      <c r="IJ97" s="20">
        <f t="shared" si="30"/>
        <v>90200</v>
      </c>
      <c r="IK97" s="28"/>
      <c r="IL97" s="16"/>
      <c r="IM97" s="28"/>
      <c r="IN97" s="28"/>
      <c r="IO97" s="16"/>
      <c r="IP97" s="16"/>
      <c r="IQ97" s="16"/>
      <c r="IR97" s="16"/>
      <c r="IS97" s="28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28"/>
      <c r="JI97" s="28"/>
      <c r="JJ97" s="16"/>
      <c r="JK97" s="28"/>
      <c r="JL97" s="16"/>
      <c r="JM97" s="28"/>
      <c r="JN97" s="28"/>
      <c r="JO97" s="16"/>
      <c r="JP97" s="16"/>
      <c r="JQ97" s="16"/>
      <c r="JR97" s="16"/>
      <c r="JS97" s="28"/>
      <c r="JT97" s="28"/>
      <c r="JU97" s="16"/>
      <c r="JV97" s="28"/>
      <c r="JW97" s="28"/>
      <c r="JX97" s="16">
        <v>81000</v>
      </c>
      <c r="JY97" s="28">
        <v>90200</v>
      </c>
      <c r="JZ97" s="28">
        <v>90200</v>
      </c>
      <c r="KA97" s="16"/>
      <c r="KB97" s="28"/>
      <c r="KC97" s="28"/>
      <c r="KD97" s="20">
        <f t="shared" si="31"/>
        <v>0</v>
      </c>
      <c r="KE97" s="20">
        <f t="shared" si="32"/>
        <v>0</v>
      </c>
      <c r="KF97" s="20">
        <f t="shared" si="33"/>
        <v>0</v>
      </c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0"/>
      <c r="LG97" s="10"/>
      <c r="LH97" s="10"/>
      <c r="LI97" s="10"/>
      <c r="LJ97" s="10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4"/>
      <c r="OS97" s="14"/>
      <c r="OT97" s="14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</row>
    <row r="98" spans="1:711" x14ac:dyDescent="0.25">
      <c r="A98" s="5" t="s">
        <v>105</v>
      </c>
      <c r="B98" s="20">
        <f t="shared" si="23"/>
        <v>4545052</v>
      </c>
      <c r="C98" s="20">
        <f t="shared" si="19"/>
        <v>4554252</v>
      </c>
      <c r="D98" s="20">
        <f t="shared" si="20"/>
        <v>4554252</v>
      </c>
      <c r="E98" s="30">
        <f t="shared" si="24"/>
        <v>4104420</v>
      </c>
      <c r="F98" s="30">
        <f t="shared" si="21"/>
        <v>4104420</v>
      </c>
      <c r="G98" s="30">
        <f t="shared" si="22"/>
        <v>4104420</v>
      </c>
      <c r="H98" s="28">
        <v>3935500</v>
      </c>
      <c r="I98" s="28">
        <v>3935500</v>
      </c>
      <c r="J98" s="28">
        <v>3935500</v>
      </c>
      <c r="K98" s="28">
        <v>168920</v>
      </c>
      <c r="L98" s="28">
        <v>168920</v>
      </c>
      <c r="M98" s="28">
        <v>168920</v>
      </c>
      <c r="N98" s="20">
        <f t="shared" si="25"/>
        <v>359632</v>
      </c>
      <c r="O98" s="20">
        <f t="shared" si="26"/>
        <v>359632</v>
      </c>
      <c r="P98" s="20">
        <f t="shared" si="27"/>
        <v>359632</v>
      </c>
      <c r="Q98" s="28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28"/>
      <c r="AL98" s="28"/>
      <c r="AM98" s="16"/>
      <c r="AN98" s="16"/>
      <c r="AO98" s="16"/>
      <c r="AP98" s="16"/>
      <c r="AQ98" s="16"/>
      <c r="AR98" s="16"/>
      <c r="AS98" s="19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28"/>
      <c r="BF98" s="28"/>
      <c r="BG98" s="28"/>
      <c r="BH98" s="16"/>
      <c r="BI98" s="16"/>
      <c r="BJ98" s="16"/>
      <c r="BK98" s="16"/>
      <c r="BL98" s="28"/>
      <c r="BM98" s="28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28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28"/>
      <c r="DC98" s="28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28"/>
      <c r="DT98" s="28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28"/>
      <c r="FB98" s="28"/>
      <c r="FC98" s="16"/>
      <c r="FD98" s="16"/>
      <c r="FE98" s="16"/>
      <c r="FF98" s="16"/>
      <c r="FG98" s="16"/>
      <c r="FH98" s="16"/>
      <c r="FI98" s="16"/>
      <c r="FJ98" s="28"/>
      <c r="FK98" s="16"/>
      <c r="FL98" s="16"/>
      <c r="FM98" s="28"/>
      <c r="FN98" s="28"/>
      <c r="FO98" s="16"/>
      <c r="FP98" s="28"/>
      <c r="FQ98" s="28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28"/>
      <c r="GC98" s="28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28"/>
      <c r="GR98" s="28"/>
      <c r="GS98" s="28"/>
      <c r="GT98" s="28"/>
      <c r="GU98" s="16"/>
      <c r="GV98" s="16"/>
      <c r="GW98" s="28"/>
      <c r="GX98" s="16"/>
      <c r="GY98" s="28"/>
      <c r="GZ98" s="28"/>
      <c r="HA98" s="16">
        <v>359632</v>
      </c>
      <c r="HB98" s="36">
        <v>359632</v>
      </c>
      <c r="HC98" s="28">
        <v>359632</v>
      </c>
      <c r="HD98" s="28"/>
      <c r="HE98" s="28"/>
      <c r="HF98" s="28"/>
      <c r="HG98" s="16"/>
      <c r="HH98" s="16"/>
      <c r="HI98" s="16"/>
      <c r="HJ98" s="16"/>
      <c r="HK98" s="28"/>
      <c r="HL98" s="28"/>
      <c r="HM98" s="16"/>
      <c r="HN98" s="28"/>
      <c r="HO98" s="28"/>
      <c r="HP98" s="28"/>
      <c r="HQ98" s="16"/>
      <c r="HR98" s="28"/>
      <c r="HS98" s="16"/>
      <c r="HT98" s="28"/>
      <c r="HU98" s="28"/>
      <c r="HV98" s="28"/>
      <c r="HW98" s="28"/>
      <c r="HX98" s="28"/>
      <c r="HY98" s="28"/>
      <c r="HZ98" s="16"/>
      <c r="IA98" s="16"/>
      <c r="IB98" s="16"/>
      <c r="IC98" s="16"/>
      <c r="ID98" s="16"/>
      <c r="IE98" s="16"/>
      <c r="IF98" s="16"/>
      <c r="IG98" s="16"/>
      <c r="IH98" s="20">
        <f t="shared" si="28"/>
        <v>81000</v>
      </c>
      <c r="II98" s="20">
        <f t="shared" si="29"/>
        <v>90200</v>
      </c>
      <c r="IJ98" s="20">
        <f t="shared" si="30"/>
        <v>90200</v>
      </c>
      <c r="IK98" s="28"/>
      <c r="IL98" s="16"/>
      <c r="IM98" s="28"/>
      <c r="IN98" s="28"/>
      <c r="IO98" s="16"/>
      <c r="IP98" s="16"/>
      <c r="IQ98" s="16"/>
      <c r="IR98" s="16"/>
      <c r="IS98" s="28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28"/>
      <c r="JI98" s="28"/>
      <c r="JJ98" s="16"/>
      <c r="JK98" s="28"/>
      <c r="JL98" s="16"/>
      <c r="JM98" s="28"/>
      <c r="JN98" s="28"/>
      <c r="JO98" s="16"/>
      <c r="JP98" s="16"/>
      <c r="JQ98" s="16"/>
      <c r="JR98" s="16"/>
      <c r="JS98" s="28"/>
      <c r="JT98" s="28"/>
      <c r="JU98" s="16"/>
      <c r="JV98" s="28"/>
      <c r="JW98" s="28"/>
      <c r="JX98" s="16">
        <v>81000</v>
      </c>
      <c r="JY98" s="28">
        <v>90200</v>
      </c>
      <c r="JZ98" s="28">
        <v>90200</v>
      </c>
      <c r="KA98" s="16"/>
      <c r="KB98" s="28"/>
      <c r="KC98" s="28"/>
      <c r="KD98" s="20">
        <f t="shared" si="31"/>
        <v>0</v>
      </c>
      <c r="KE98" s="20">
        <f t="shared" si="32"/>
        <v>0</v>
      </c>
      <c r="KF98" s="20">
        <f t="shared" si="33"/>
        <v>0</v>
      </c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0"/>
      <c r="LG98" s="10"/>
      <c r="LH98" s="10"/>
      <c r="LI98" s="10"/>
      <c r="LJ98" s="10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4"/>
      <c r="OS98" s="14"/>
      <c r="OT98" s="14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</row>
    <row r="99" spans="1:711" x14ac:dyDescent="0.25">
      <c r="A99" s="4" t="s">
        <v>106</v>
      </c>
      <c r="B99" s="20">
        <f t="shared" si="23"/>
        <v>148046846.31999999</v>
      </c>
      <c r="C99" s="20">
        <f t="shared" si="19"/>
        <v>189373610.91999999</v>
      </c>
      <c r="D99" s="20">
        <f t="shared" si="20"/>
        <v>187123163.46000001</v>
      </c>
      <c r="E99" s="30">
        <f t="shared" si="24"/>
        <v>75659230</v>
      </c>
      <c r="F99" s="30">
        <f t="shared" si="21"/>
        <v>76372903</v>
      </c>
      <c r="G99" s="30">
        <f t="shared" si="22"/>
        <v>76372903</v>
      </c>
      <c r="H99" s="28">
        <v>66431600</v>
      </c>
      <c r="I99" s="28">
        <v>66431600</v>
      </c>
      <c r="J99" s="28">
        <v>66431600</v>
      </c>
      <c r="K99" s="28">
        <v>9227630</v>
      </c>
      <c r="L99" s="28">
        <v>9941303</v>
      </c>
      <c r="M99" s="28">
        <v>9941303</v>
      </c>
      <c r="N99" s="20">
        <f t="shared" si="25"/>
        <v>13623203.859999999</v>
      </c>
      <c r="O99" s="20">
        <f t="shared" si="26"/>
        <v>54069105.970000006</v>
      </c>
      <c r="P99" s="20">
        <f t="shared" si="27"/>
        <v>52015493.300000004</v>
      </c>
      <c r="Q99" s="28"/>
      <c r="R99" s="16"/>
      <c r="S99" s="16"/>
      <c r="T99" s="16"/>
      <c r="U99" s="16"/>
      <c r="V99" s="16"/>
      <c r="W99" s="16"/>
      <c r="X99" s="16"/>
      <c r="Y99" s="16"/>
      <c r="Z99" s="16"/>
      <c r="AA99" s="16">
        <v>307995.69</v>
      </c>
      <c r="AB99" s="16">
        <v>307995.69</v>
      </c>
      <c r="AC99" s="16"/>
      <c r="AD99" s="16"/>
      <c r="AE99" s="16"/>
      <c r="AF99" s="16"/>
      <c r="AG99" s="16">
        <v>71236.92</v>
      </c>
      <c r="AH99" s="16">
        <v>71236.92</v>
      </c>
      <c r="AI99" s="16">
        <v>1117058.69</v>
      </c>
      <c r="AJ99" s="16">
        <v>1117058.69</v>
      </c>
      <c r="AK99" s="28">
        <v>929336.72</v>
      </c>
      <c r="AL99" s="28"/>
      <c r="AM99" s="16"/>
      <c r="AN99" s="16"/>
      <c r="AO99" s="16"/>
      <c r="AP99" s="16"/>
      <c r="AQ99" s="16"/>
      <c r="AR99" s="16"/>
      <c r="AS99" s="19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>
        <v>774574.84</v>
      </c>
      <c r="BE99" s="28">
        <v>1037917.1</v>
      </c>
      <c r="BF99" s="28">
        <v>1037917.1</v>
      </c>
      <c r="BG99" s="28">
        <v>1900042</v>
      </c>
      <c r="BH99" s="16">
        <v>2299396</v>
      </c>
      <c r="BI99" s="16">
        <v>2299396</v>
      </c>
      <c r="BJ99" s="16">
        <v>922122.46</v>
      </c>
      <c r="BK99" s="16">
        <v>1135737.95</v>
      </c>
      <c r="BL99" s="28">
        <v>1135737.95</v>
      </c>
      <c r="BM99" s="28"/>
      <c r="BN99" s="16"/>
      <c r="BO99" s="16"/>
      <c r="BP99" s="16"/>
      <c r="BQ99" s="16">
        <v>4662107</v>
      </c>
      <c r="BR99" s="16">
        <v>4662107</v>
      </c>
      <c r="BS99" s="16"/>
      <c r="BT99" s="16"/>
      <c r="BU99" s="16"/>
      <c r="BV99" s="16">
        <v>765632.87</v>
      </c>
      <c r="BW99" s="16">
        <v>258990.34</v>
      </c>
      <c r="BX99" s="16">
        <v>258990.34</v>
      </c>
      <c r="BY99" s="16"/>
      <c r="BZ99" s="16">
        <v>1508145.64</v>
      </c>
      <c r="CA99" s="28">
        <v>1330723.72</v>
      </c>
      <c r="CB99" s="16"/>
      <c r="CC99" s="16"/>
      <c r="CD99" s="16"/>
      <c r="CE99" s="16"/>
      <c r="CF99" s="16"/>
      <c r="CG99" s="16"/>
      <c r="CH99" s="16">
        <v>330330</v>
      </c>
      <c r="CI99" s="16">
        <v>135543.96</v>
      </c>
      <c r="CJ99" s="16">
        <v>135543.96</v>
      </c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>
        <v>1378102</v>
      </c>
      <c r="CX99" s="36">
        <v>1378102</v>
      </c>
      <c r="CY99" s="16">
        <v>1378102</v>
      </c>
      <c r="CZ99" s="16"/>
      <c r="DA99" s="16">
        <v>6006371.1299999999</v>
      </c>
      <c r="DB99" s="28">
        <v>5921549.9500000002</v>
      </c>
      <c r="DC99" s="28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>
        <f>9264505.38+4264301.08</f>
        <v>13528806.460000001</v>
      </c>
      <c r="DQ99" s="16">
        <v>13169982.210000001</v>
      </c>
      <c r="DR99" s="16"/>
      <c r="DS99" s="28"/>
      <c r="DT99" s="28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28"/>
      <c r="FB99" s="28"/>
      <c r="FC99" s="16"/>
      <c r="FD99" s="16"/>
      <c r="FE99" s="16"/>
      <c r="FF99" s="16"/>
      <c r="FG99" s="16"/>
      <c r="FH99" s="16"/>
      <c r="FI99" s="34">
        <v>1761662.45</v>
      </c>
      <c r="FJ99" s="28">
        <v>873836.91</v>
      </c>
      <c r="FK99" s="16"/>
      <c r="FL99" s="34">
        <v>7917119.1900000004</v>
      </c>
      <c r="FM99" s="28">
        <v>7560881.3700000001</v>
      </c>
      <c r="FN99" s="28"/>
      <c r="FO99" s="16"/>
      <c r="FP99" s="28"/>
      <c r="FQ99" s="28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28"/>
      <c r="GC99" s="28"/>
      <c r="GD99" s="16"/>
      <c r="GE99" s="16"/>
      <c r="GF99" s="16"/>
      <c r="GG99" s="16"/>
      <c r="GH99" s="16"/>
      <c r="GI99" s="16"/>
      <c r="GJ99" s="16"/>
      <c r="GK99" s="16"/>
      <c r="GL99" s="16"/>
      <c r="GM99" s="16">
        <v>88757.45</v>
      </c>
      <c r="GN99" s="16">
        <v>88757.45</v>
      </c>
      <c r="GO99" s="16"/>
      <c r="GP99" s="16"/>
      <c r="GQ99" s="28"/>
      <c r="GR99" s="28"/>
      <c r="GS99" s="28"/>
      <c r="GT99" s="28"/>
      <c r="GU99" s="16"/>
      <c r="GV99" s="16"/>
      <c r="GW99" s="28"/>
      <c r="GX99" s="16"/>
      <c r="GY99" s="28"/>
      <c r="GZ99" s="28"/>
      <c r="HA99" s="16">
        <v>5435341</v>
      </c>
      <c r="HB99" s="40">
        <v>5435341</v>
      </c>
      <c r="HC99" s="28">
        <v>5435341</v>
      </c>
      <c r="HD99" s="28"/>
      <c r="HE99" s="51">
        <v>4418817</v>
      </c>
      <c r="HF99" s="28">
        <v>4418057.01</v>
      </c>
      <c r="HG99" s="16"/>
      <c r="HH99" s="16"/>
      <c r="HI99" s="16"/>
      <c r="HJ99" s="16"/>
      <c r="HK99" s="28"/>
      <c r="HL99" s="28"/>
      <c r="HM99" s="16">
        <v>1000000</v>
      </c>
      <c r="HN99" s="34">
        <v>1000000</v>
      </c>
      <c r="HO99" s="28">
        <v>1000000</v>
      </c>
      <c r="HP99" s="28"/>
      <c r="HQ99" s="16"/>
      <c r="HR99" s="28"/>
      <c r="HS99" s="16"/>
      <c r="HT99" s="28"/>
      <c r="HU99" s="28"/>
      <c r="HV99" s="28"/>
      <c r="HW99" s="28"/>
      <c r="HX99" s="28"/>
      <c r="HY99" s="28"/>
      <c r="HZ99" s="16"/>
      <c r="IA99" s="16"/>
      <c r="IB99" s="16"/>
      <c r="IC99" s="16"/>
      <c r="ID99" s="16"/>
      <c r="IE99" s="16"/>
      <c r="IF99" s="16"/>
      <c r="IG99" s="16"/>
      <c r="IH99" s="20">
        <f t="shared" si="28"/>
        <v>58764412.460000001</v>
      </c>
      <c r="II99" s="20">
        <f t="shared" si="29"/>
        <v>57440791.949999996</v>
      </c>
      <c r="IJ99" s="20">
        <f t="shared" si="30"/>
        <v>57315185.199999996</v>
      </c>
      <c r="IK99" s="28">
        <v>21836074</v>
      </c>
      <c r="IL99" s="16">
        <v>21558172</v>
      </c>
      <c r="IM99" s="28">
        <v>21558172</v>
      </c>
      <c r="IN99" s="28"/>
      <c r="IO99" s="16"/>
      <c r="IP99" s="16"/>
      <c r="IQ99" s="16">
        <v>33981370.25</v>
      </c>
      <c r="IR99" s="16">
        <v>33176668.25</v>
      </c>
      <c r="IS99" s="28">
        <v>33176668.25</v>
      </c>
      <c r="IT99" s="16"/>
      <c r="IU99" s="16"/>
      <c r="IV99" s="16"/>
      <c r="IW99" s="16">
        <v>36345</v>
      </c>
      <c r="IX99" s="16">
        <v>36345</v>
      </c>
      <c r="IY99" s="16">
        <v>36345</v>
      </c>
      <c r="IZ99" s="16">
        <v>316921</v>
      </c>
      <c r="JA99" s="16">
        <v>316921</v>
      </c>
      <c r="JB99" s="16">
        <v>316921</v>
      </c>
      <c r="JC99" s="16">
        <v>909556.35</v>
      </c>
      <c r="JD99" s="16">
        <v>511079.86</v>
      </c>
      <c r="JE99" s="16">
        <v>511079.86</v>
      </c>
      <c r="JF99" s="16">
        <v>1073457</v>
      </c>
      <c r="JG99" s="16">
        <v>1341500</v>
      </c>
      <c r="JH99" s="28">
        <v>1285500</v>
      </c>
      <c r="JI99" s="28">
        <v>25410</v>
      </c>
      <c r="JJ99" s="16"/>
      <c r="JK99" s="28"/>
      <c r="JL99" s="16">
        <v>6288</v>
      </c>
      <c r="JM99" s="28">
        <v>6288</v>
      </c>
      <c r="JN99" s="28">
        <v>6288</v>
      </c>
      <c r="JO99" s="16">
        <v>391275.93</v>
      </c>
      <c r="JP99" s="16">
        <v>391275.93</v>
      </c>
      <c r="JQ99" s="16">
        <v>391275.93</v>
      </c>
      <c r="JR99" s="16">
        <v>115692.53</v>
      </c>
      <c r="JS99" s="28">
        <v>30519.51</v>
      </c>
      <c r="JT99" s="28">
        <v>30515.16</v>
      </c>
      <c r="JU99" s="16">
        <v>63176.4</v>
      </c>
      <c r="JV99" s="28">
        <v>63176.4</v>
      </c>
      <c r="JW99" s="28">
        <v>0</v>
      </c>
      <c r="JX99" s="16"/>
      <c r="JY99" s="28"/>
      <c r="JZ99" s="28"/>
      <c r="KA99" s="16">
        <v>8846</v>
      </c>
      <c r="KB99" s="28">
        <v>8846</v>
      </c>
      <c r="KC99" s="28">
        <v>2420</v>
      </c>
      <c r="KD99" s="20">
        <f t="shared" si="31"/>
        <v>0</v>
      </c>
      <c r="KE99" s="20">
        <f t="shared" si="32"/>
        <v>1490810</v>
      </c>
      <c r="KF99" s="20">
        <f t="shared" si="33"/>
        <v>1419581.96</v>
      </c>
      <c r="KG99" s="28"/>
      <c r="KH99" s="28">
        <v>1275960</v>
      </c>
      <c r="KI99" s="28">
        <v>1204731.96</v>
      </c>
      <c r="KJ99" s="28"/>
      <c r="KK99" s="28"/>
      <c r="KL99" s="28"/>
      <c r="KM99" s="28"/>
      <c r="KN99" s="28">
        <v>214850</v>
      </c>
      <c r="KO99" s="28">
        <v>214850</v>
      </c>
      <c r="KP99" s="28"/>
      <c r="KQ99" s="28"/>
      <c r="KR99" s="28"/>
      <c r="KS99" s="28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0"/>
      <c r="LG99" s="10"/>
      <c r="LH99" s="10"/>
      <c r="LI99" s="10"/>
      <c r="LJ99" s="10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4"/>
      <c r="OS99" s="14"/>
      <c r="OT99" s="14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</row>
    <row r="100" spans="1:711" x14ac:dyDescent="0.25">
      <c r="A100" s="5" t="s">
        <v>107</v>
      </c>
      <c r="B100" s="20">
        <f t="shared" si="23"/>
        <v>8968600</v>
      </c>
      <c r="C100" s="20">
        <f t="shared" si="19"/>
        <v>55324579.659999996</v>
      </c>
      <c r="D100" s="20">
        <f t="shared" si="20"/>
        <v>55320972.379999995</v>
      </c>
      <c r="E100" s="30">
        <f t="shared" si="24"/>
        <v>8766300</v>
      </c>
      <c r="F100" s="30">
        <f t="shared" si="21"/>
        <v>8766300</v>
      </c>
      <c r="G100" s="30">
        <f t="shared" si="22"/>
        <v>8766300</v>
      </c>
      <c r="H100" s="28">
        <v>8766300</v>
      </c>
      <c r="I100" s="28">
        <v>8766300</v>
      </c>
      <c r="J100" s="28">
        <v>8766300</v>
      </c>
      <c r="K100" s="28">
        <v>0</v>
      </c>
      <c r="L100" s="28">
        <v>0</v>
      </c>
      <c r="M100" s="28">
        <v>0</v>
      </c>
      <c r="N100" s="20">
        <f t="shared" si="25"/>
        <v>0</v>
      </c>
      <c r="O100" s="20">
        <f t="shared" si="26"/>
        <v>22713889.66</v>
      </c>
      <c r="P100" s="20">
        <f t="shared" si="27"/>
        <v>22713889.66</v>
      </c>
      <c r="Q100" s="28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28"/>
      <c r="AL100" s="28"/>
      <c r="AM100" s="16"/>
      <c r="AN100" s="16"/>
      <c r="AO100" s="16"/>
      <c r="AP100" s="16"/>
      <c r="AQ100" s="16"/>
      <c r="AR100" s="16"/>
      <c r="AS100" s="19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28"/>
      <c r="BF100" s="28"/>
      <c r="BG100" s="28"/>
      <c r="BH100" s="16"/>
      <c r="BI100" s="16"/>
      <c r="BJ100" s="16"/>
      <c r="BK100" s="16"/>
      <c r="BL100" s="28"/>
      <c r="BM100" s="28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28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>
        <v>2081141.14</v>
      </c>
      <c r="DB100" s="28">
        <v>2081141.14</v>
      </c>
      <c r="DC100" s="28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28"/>
      <c r="DT100" s="28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34">
        <v>20000000</v>
      </c>
      <c r="EX100" s="16">
        <v>20000000</v>
      </c>
      <c r="EY100" s="16"/>
      <c r="EZ100" s="16">
        <f>324819.29+307929.23</f>
        <v>632748.52</v>
      </c>
      <c r="FA100" s="28">
        <v>632748.52</v>
      </c>
      <c r="FB100" s="28"/>
      <c r="FC100" s="16"/>
      <c r="FD100" s="16"/>
      <c r="FE100" s="16"/>
      <c r="FF100" s="16"/>
      <c r="FG100" s="16"/>
      <c r="FH100" s="16"/>
      <c r="FI100" s="16"/>
      <c r="FJ100" s="28"/>
      <c r="FK100" s="16"/>
      <c r="FL100" s="16"/>
      <c r="FM100" s="28"/>
      <c r="FN100" s="28"/>
      <c r="FO100" s="16"/>
      <c r="FP100" s="28"/>
      <c r="FQ100" s="28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28"/>
      <c r="GC100" s="28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28"/>
      <c r="GR100" s="28"/>
      <c r="GS100" s="28"/>
      <c r="GT100" s="28"/>
      <c r="GU100" s="16"/>
      <c r="GV100" s="16"/>
      <c r="GW100" s="28"/>
      <c r="GX100" s="16"/>
      <c r="GY100" s="28"/>
      <c r="GZ100" s="28"/>
      <c r="HA100" s="16"/>
      <c r="HB100" s="16"/>
      <c r="HC100" s="28"/>
      <c r="HD100" s="28"/>
      <c r="HE100" s="28"/>
      <c r="HF100" s="28"/>
      <c r="HG100" s="16"/>
      <c r="HH100" s="16"/>
      <c r="HI100" s="16"/>
      <c r="HJ100" s="16"/>
      <c r="HK100" s="28"/>
      <c r="HL100" s="28"/>
      <c r="HM100" s="16"/>
      <c r="HN100" s="28"/>
      <c r="HO100" s="28"/>
      <c r="HP100" s="28"/>
      <c r="HQ100" s="16"/>
      <c r="HR100" s="28"/>
      <c r="HS100" s="16"/>
      <c r="HT100" s="28"/>
      <c r="HU100" s="28"/>
      <c r="HV100" s="28"/>
      <c r="HW100" s="28"/>
      <c r="HX100" s="28"/>
      <c r="HY100" s="28"/>
      <c r="HZ100" s="16"/>
      <c r="IA100" s="16"/>
      <c r="IB100" s="16"/>
      <c r="IC100" s="16"/>
      <c r="ID100" s="16"/>
      <c r="IE100" s="16"/>
      <c r="IF100" s="16"/>
      <c r="IG100" s="16"/>
      <c r="IH100" s="20">
        <f t="shared" si="28"/>
        <v>202300</v>
      </c>
      <c r="II100" s="20">
        <f t="shared" si="29"/>
        <v>225500</v>
      </c>
      <c r="IJ100" s="20">
        <f t="shared" si="30"/>
        <v>225500</v>
      </c>
      <c r="IK100" s="28"/>
      <c r="IL100" s="16"/>
      <c r="IM100" s="28"/>
      <c r="IN100" s="28"/>
      <c r="IO100" s="16"/>
      <c r="IP100" s="16"/>
      <c r="IQ100" s="16"/>
      <c r="IR100" s="16"/>
      <c r="IS100" s="28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28"/>
      <c r="JI100" s="28"/>
      <c r="JJ100" s="16"/>
      <c r="JK100" s="28"/>
      <c r="JL100" s="16"/>
      <c r="JM100" s="28"/>
      <c r="JN100" s="28"/>
      <c r="JO100" s="16"/>
      <c r="JP100" s="16"/>
      <c r="JQ100" s="16"/>
      <c r="JR100" s="16"/>
      <c r="JS100" s="28"/>
      <c r="JT100" s="28"/>
      <c r="JU100" s="16"/>
      <c r="JV100" s="28"/>
      <c r="JW100" s="28"/>
      <c r="JX100" s="16">
        <v>202300</v>
      </c>
      <c r="JY100" s="28">
        <v>225500</v>
      </c>
      <c r="JZ100" s="28">
        <v>225500</v>
      </c>
      <c r="KA100" s="16"/>
      <c r="KB100" s="28"/>
      <c r="KC100" s="28"/>
      <c r="KD100" s="20">
        <f t="shared" si="31"/>
        <v>0</v>
      </c>
      <c r="KE100" s="20">
        <f t="shared" si="32"/>
        <v>23618890</v>
      </c>
      <c r="KF100" s="20">
        <f t="shared" si="33"/>
        <v>23615282.719999999</v>
      </c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>
        <v>23618890</v>
      </c>
      <c r="KR100" s="28">
        <v>23615282.719999999</v>
      </c>
      <c r="KS100" s="28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0"/>
      <c r="LG100" s="10"/>
      <c r="LH100" s="10"/>
      <c r="LI100" s="10"/>
      <c r="LJ100" s="10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4"/>
      <c r="OS100" s="14"/>
      <c r="OT100" s="14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</row>
    <row r="101" spans="1:711" x14ac:dyDescent="0.25">
      <c r="A101" s="5" t="s">
        <v>108</v>
      </c>
      <c r="B101" s="20">
        <f t="shared" si="23"/>
        <v>3920540</v>
      </c>
      <c r="C101" s="20">
        <f t="shared" si="19"/>
        <v>3949837</v>
      </c>
      <c r="D101" s="20">
        <f t="shared" si="20"/>
        <v>3949837</v>
      </c>
      <c r="E101" s="30">
        <f t="shared" si="24"/>
        <v>3839540</v>
      </c>
      <c r="F101" s="30">
        <f t="shared" si="21"/>
        <v>3859637</v>
      </c>
      <c r="G101" s="30">
        <f t="shared" si="22"/>
        <v>3859637</v>
      </c>
      <c r="H101" s="28">
        <v>3771100</v>
      </c>
      <c r="I101" s="28">
        <v>3771100</v>
      </c>
      <c r="J101" s="28">
        <v>3771100</v>
      </c>
      <c r="K101" s="28">
        <v>68440</v>
      </c>
      <c r="L101" s="28">
        <v>88537</v>
      </c>
      <c r="M101" s="28">
        <v>88537</v>
      </c>
      <c r="N101" s="20">
        <f t="shared" si="25"/>
        <v>0</v>
      </c>
      <c r="O101" s="20">
        <f t="shared" si="26"/>
        <v>0</v>
      </c>
      <c r="P101" s="20">
        <f t="shared" si="27"/>
        <v>0</v>
      </c>
      <c r="Q101" s="28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28"/>
      <c r="AL101" s="28"/>
      <c r="AM101" s="16"/>
      <c r="AN101" s="16"/>
      <c r="AO101" s="16"/>
      <c r="AP101" s="16"/>
      <c r="AQ101" s="16"/>
      <c r="AR101" s="16"/>
      <c r="AS101" s="19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28"/>
      <c r="BF101" s="28"/>
      <c r="BG101" s="28"/>
      <c r="BH101" s="16"/>
      <c r="BI101" s="16"/>
      <c r="BJ101" s="16"/>
      <c r="BK101" s="16"/>
      <c r="BL101" s="28"/>
      <c r="BM101" s="28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28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28"/>
      <c r="DC101" s="28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28"/>
      <c r="DT101" s="28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28"/>
      <c r="FB101" s="28"/>
      <c r="FC101" s="16"/>
      <c r="FD101" s="16"/>
      <c r="FE101" s="16"/>
      <c r="FF101" s="16"/>
      <c r="FG101" s="16"/>
      <c r="FH101" s="16"/>
      <c r="FI101" s="16"/>
      <c r="FJ101" s="28"/>
      <c r="FK101" s="16"/>
      <c r="FL101" s="16"/>
      <c r="FM101" s="28"/>
      <c r="FN101" s="28"/>
      <c r="FO101" s="16"/>
      <c r="FP101" s="28"/>
      <c r="FQ101" s="28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28"/>
      <c r="GC101" s="28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28"/>
      <c r="GR101" s="28"/>
      <c r="GS101" s="28"/>
      <c r="GT101" s="28"/>
      <c r="GU101" s="16"/>
      <c r="GV101" s="16"/>
      <c r="GW101" s="28"/>
      <c r="GX101" s="16"/>
      <c r="GY101" s="28"/>
      <c r="GZ101" s="28"/>
      <c r="HA101" s="16"/>
      <c r="HB101" s="16"/>
      <c r="HC101" s="28"/>
      <c r="HD101" s="28"/>
      <c r="HE101" s="28"/>
      <c r="HF101" s="28"/>
      <c r="HG101" s="16"/>
      <c r="HH101" s="16"/>
      <c r="HI101" s="16"/>
      <c r="HJ101" s="16"/>
      <c r="HK101" s="28"/>
      <c r="HL101" s="28"/>
      <c r="HM101" s="16"/>
      <c r="HN101" s="28"/>
      <c r="HO101" s="28"/>
      <c r="HP101" s="28"/>
      <c r="HQ101" s="16"/>
      <c r="HR101" s="28"/>
      <c r="HS101" s="16"/>
      <c r="HT101" s="28"/>
      <c r="HU101" s="28"/>
      <c r="HV101" s="28"/>
      <c r="HW101" s="28"/>
      <c r="HX101" s="28"/>
      <c r="HY101" s="28"/>
      <c r="HZ101" s="16"/>
      <c r="IA101" s="16"/>
      <c r="IB101" s="16"/>
      <c r="IC101" s="16"/>
      <c r="ID101" s="16"/>
      <c r="IE101" s="16"/>
      <c r="IF101" s="16"/>
      <c r="IG101" s="16"/>
      <c r="IH101" s="20">
        <f t="shared" si="28"/>
        <v>81000</v>
      </c>
      <c r="II101" s="20">
        <f t="shared" si="29"/>
        <v>90200</v>
      </c>
      <c r="IJ101" s="20">
        <f t="shared" si="30"/>
        <v>90200</v>
      </c>
      <c r="IK101" s="28"/>
      <c r="IL101" s="16"/>
      <c r="IM101" s="28"/>
      <c r="IN101" s="28"/>
      <c r="IO101" s="16"/>
      <c r="IP101" s="16"/>
      <c r="IQ101" s="16"/>
      <c r="IR101" s="16"/>
      <c r="IS101" s="28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28"/>
      <c r="JI101" s="28"/>
      <c r="JJ101" s="16"/>
      <c r="JK101" s="28"/>
      <c r="JL101" s="16"/>
      <c r="JM101" s="28"/>
      <c r="JN101" s="28"/>
      <c r="JO101" s="16"/>
      <c r="JP101" s="16"/>
      <c r="JQ101" s="16"/>
      <c r="JR101" s="16"/>
      <c r="JS101" s="28"/>
      <c r="JT101" s="28"/>
      <c r="JU101" s="16"/>
      <c r="JV101" s="28"/>
      <c r="JW101" s="28"/>
      <c r="JX101" s="16">
        <v>81000</v>
      </c>
      <c r="JY101" s="28">
        <v>90200</v>
      </c>
      <c r="JZ101" s="28">
        <v>90200</v>
      </c>
      <c r="KA101" s="16"/>
      <c r="KB101" s="28"/>
      <c r="KC101" s="28"/>
      <c r="KD101" s="20">
        <f t="shared" si="31"/>
        <v>0</v>
      </c>
      <c r="KE101" s="20">
        <f t="shared" si="32"/>
        <v>0</v>
      </c>
      <c r="KF101" s="20">
        <f t="shared" si="33"/>
        <v>0</v>
      </c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0"/>
      <c r="LG101" s="10"/>
      <c r="LH101" s="10"/>
      <c r="LI101" s="10"/>
      <c r="LJ101" s="10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4"/>
      <c r="OS101" s="14"/>
      <c r="OT101" s="14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</row>
    <row r="102" spans="1:711" x14ac:dyDescent="0.25">
      <c r="A102" s="5" t="s">
        <v>109</v>
      </c>
      <c r="B102" s="20">
        <f t="shared" si="23"/>
        <v>9946400</v>
      </c>
      <c r="C102" s="20">
        <f t="shared" si="19"/>
        <v>10030265.199999999</v>
      </c>
      <c r="D102" s="20">
        <f t="shared" si="20"/>
        <v>8260265</v>
      </c>
      <c r="E102" s="30">
        <f t="shared" si="24"/>
        <v>7865400</v>
      </c>
      <c r="F102" s="30">
        <f t="shared" si="21"/>
        <v>7898065</v>
      </c>
      <c r="G102" s="30">
        <f t="shared" si="22"/>
        <v>7898065</v>
      </c>
      <c r="H102" s="28">
        <v>7766400</v>
      </c>
      <c r="I102" s="28">
        <v>7766400</v>
      </c>
      <c r="J102" s="28">
        <v>7766400</v>
      </c>
      <c r="K102" s="28">
        <v>99000</v>
      </c>
      <c r="L102" s="28">
        <v>131665</v>
      </c>
      <c r="M102" s="28">
        <v>131665</v>
      </c>
      <c r="N102" s="20">
        <f t="shared" si="25"/>
        <v>2000000</v>
      </c>
      <c r="O102" s="20">
        <f t="shared" si="26"/>
        <v>2042000.2</v>
      </c>
      <c r="P102" s="20">
        <f t="shared" si="27"/>
        <v>272000</v>
      </c>
      <c r="Q102" s="28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28"/>
      <c r="AL102" s="28"/>
      <c r="AM102" s="16"/>
      <c r="AN102" s="16"/>
      <c r="AO102" s="16"/>
      <c r="AP102" s="16"/>
      <c r="AQ102" s="16"/>
      <c r="AR102" s="16"/>
      <c r="AS102" s="19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28"/>
      <c r="BF102" s="28"/>
      <c r="BG102" s="28"/>
      <c r="BH102" s="16"/>
      <c r="BI102" s="16"/>
      <c r="BJ102" s="16"/>
      <c r="BK102" s="16"/>
      <c r="BL102" s="28"/>
      <c r="BM102" s="28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28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28"/>
      <c r="DC102" s="28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28"/>
      <c r="DT102" s="28"/>
      <c r="DU102" s="16"/>
      <c r="DV102" s="16"/>
      <c r="DW102" s="16"/>
      <c r="DX102" s="16">
        <v>2000000</v>
      </c>
      <c r="DY102" s="16">
        <v>1770000.2</v>
      </c>
      <c r="DZ102" s="16">
        <v>0</v>
      </c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28"/>
      <c r="FB102" s="28"/>
      <c r="FC102" s="16"/>
      <c r="FD102" s="16"/>
      <c r="FE102" s="16"/>
      <c r="FF102" s="16"/>
      <c r="FG102" s="16"/>
      <c r="FH102" s="16"/>
      <c r="FI102" s="16"/>
      <c r="FJ102" s="28"/>
      <c r="FK102" s="16"/>
      <c r="FL102" s="16"/>
      <c r="FM102" s="28"/>
      <c r="FN102" s="28"/>
      <c r="FO102" s="16"/>
      <c r="FP102" s="28"/>
      <c r="FQ102" s="28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28"/>
      <c r="GC102" s="28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28"/>
      <c r="GR102" s="28"/>
      <c r="GS102" s="28"/>
      <c r="GT102" s="28"/>
      <c r="GU102" s="16"/>
      <c r="GV102" s="16"/>
      <c r="GW102" s="28"/>
      <c r="GX102" s="16"/>
      <c r="GY102" s="28"/>
      <c r="GZ102" s="28"/>
      <c r="HA102" s="16"/>
      <c r="HB102" s="16"/>
      <c r="HC102" s="28"/>
      <c r="HD102" s="28"/>
      <c r="HE102" s="28"/>
      <c r="HF102" s="28"/>
      <c r="HG102" s="16"/>
      <c r="HH102" s="16"/>
      <c r="HI102" s="16"/>
      <c r="HJ102" s="16"/>
      <c r="HK102" s="28"/>
      <c r="HL102" s="28"/>
      <c r="HM102" s="16"/>
      <c r="HN102" s="28"/>
      <c r="HO102" s="28"/>
      <c r="HP102" s="28"/>
      <c r="HQ102" s="16"/>
      <c r="HR102" s="28"/>
      <c r="HS102" s="16"/>
      <c r="HT102" s="28"/>
      <c r="HU102" s="28"/>
      <c r="HV102" s="28"/>
      <c r="HW102" s="34">
        <v>272000</v>
      </c>
      <c r="HX102" s="28">
        <v>272000</v>
      </c>
      <c r="HY102" s="28"/>
      <c r="HZ102" s="16"/>
      <c r="IA102" s="16"/>
      <c r="IB102" s="16"/>
      <c r="IC102" s="16"/>
      <c r="ID102" s="16"/>
      <c r="IE102" s="16"/>
      <c r="IF102" s="16"/>
      <c r="IG102" s="16"/>
      <c r="IH102" s="20">
        <f t="shared" si="28"/>
        <v>81000</v>
      </c>
      <c r="II102" s="20">
        <f t="shared" si="29"/>
        <v>90200</v>
      </c>
      <c r="IJ102" s="20">
        <f t="shared" si="30"/>
        <v>90200</v>
      </c>
      <c r="IK102" s="28"/>
      <c r="IL102" s="16"/>
      <c r="IM102" s="28"/>
      <c r="IN102" s="28"/>
      <c r="IO102" s="16"/>
      <c r="IP102" s="16"/>
      <c r="IQ102" s="16"/>
      <c r="IR102" s="16"/>
      <c r="IS102" s="28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28"/>
      <c r="JI102" s="28"/>
      <c r="JJ102" s="16"/>
      <c r="JK102" s="28"/>
      <c r="JL102" s="16"/>
      <c r="JM102" s="28"/>
      <c r="JN102" s="28"/>
      <c r="JO102" s="16"/>
      <c r="JP102" s="16"/>
      <c r="JQ102" s="16"/>
      <c r="JR102" s="16"/>
      <c r="JS102" s="28"/>
      <c r="JT102" s="28"/>
      <c r="JU102" s="16"/>
      <c r="JV102" s="28"/>
      <c r="JW102" s="28"/>
      <c r="JX102" s="16">
        <v>81000</v>
      </c>
      <c r="JY102" s="28">
        <v>90200</v>
      </c>
      <c r="JZ102" s="28">
        <v>90200</v>
      </c>
      <c r="KA102" s="16"/>
      <c r="KB102" s="28"/>
      <c r="KC102" s="28"/>
      <c r="KD102" s="20">
        <f t="shared" si="31"/>
        <v>0</v>
      </c>
      <c r="KE102" s="20">
        <f t="shared" si="32"/>
        <v>0</v>
      </c>
      <c r="KF102" s="20">
        <f t="shared" si="33"/>
        <v>0</v>
      </c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16"/>
      <c r="KU102" s="16"/>
      <c r="KV102" s="16"/>
      <c r="KW102" s="16"/>
      <c r="KX102" s="16"/>
      <c r="KY102" s="16"/>
      <c r="KZ102" s="16"/>
      <c r="LA102" s="16"/>
      <c r="LB102" s="16"/>
      <c r="LC102" s="16"/>
      <c r="LD102" s="16"/>
      <c r="LE102" s="16"/>
      <c r="LF102" s="10"/>
      <c r="LG102" s="10"/>
      <c r="LH102" s="10"/>
      <c r="LI102" s="10"/>
      <c r="LJ102" s="10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4"/>
      <c r="OS102" s="14"/>
      <c r="OT102" s="14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</row>
    <row r="103" spans="1:711" x14ac:dyDescent="0.25">
      <c r="A103" s="5" t="s">
        <v>110</v>
      </c>
      <c r="B103" s="20">
        <f t="shared" si="23"/>
        <v>3529040</v>
      </c>
      <c r="C103" s="20">
        <f t="shared" si="19"/>
        <v>3547054</v>
      </c>
      <c r="D103" s="20">
        <f t="shared" si="20"/>
        <v>3547054</v>
      </c>
      <c r="E103" s="30">
        <f t="shared" si="24"/>
        <v>3448040</v>
      </c>
      <c r="F103" s="30">
        <f t="shared" si="21"/>
        <v>3456854</v>
      </c>
      <c r="G103" s="30">
        <f t="shared" si="22"/>
        <v>3456854</v>
      </c>
      <c r="H103" s="28">
        <v>3332100</v>
      </c>
      <c r="I103" s="28">
        <v>3332100</v>
      </c>
      <c r="J103" s="28">
        <v>3332100</v>
      </c>
      <c r="K103" s="28">
        <v>115940</v>
      </c>
      <c r="L103" s="28">
        <v>124754</v>
      </c>
      <c r="M103" s="28">
        <v>124754</v>
      </c>
      <c r="N103" s="20">
        <f t="shared" si="25"/>
        <v>0</v>
      </c>
      <c r="O103" s="20">
        <f t="shared" si="26"/>
        <v>0</v>
      </c>
      <c r="P103" s="20">
        <f t="shared" si="27"/>
        <v>0</v>
      </c>
      <c r="Q103" s="28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28"/>
      <c r="AL103" s="28"/>
      <c r="AM103" s="16"/>
      <c r="AN103" s="16"/>
      <c r="AO103" s="16"/>
      <c r="AP103" s="16"/>
      <c r="AQ103" s="16"/>
      <c r="AR103" s="16"/>
      <c r="AS103" s="19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28"/>
      <c r="BF103" s="28"/>
      <c r="BG103" s="28"/>
      <c r="BH103" s="16"/>
      <c r="BI103" s="16"/>
      <c r="BJ103" s="16"/>
      <c r="BK103" s="16"/>
      <c r="BL103" s="28"/>
      <c r="BM103" s="28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28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28"/>
      <c r="DC103" s="28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28"/>
      <c r="DT103" s="28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28"/>
      <c r="FB103" s="28"/>
      <c r="FC103" s="16"/>
      <c r="FD103" s="16"/>
      <c r="FE103" s="16"/>
      <c r="FF103" s="16"/>
      <c r="FG103" s="16"/>
      <c r="FH103" s="16"/>
      <c r="FI103" s="16"/>
      <c r="FJ103" s="28"/>
      <c r="FK103" s="16"/>
      <c r="FL103" s="16"/>
      <c r="FM103" s="28"/>
      <c r="FN103" s="28"/>
      <c r="FO103" s="16"/>
      <c r="FP103" s="28"/>
      <c r="FQ103" s="28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28"/>
      <c r="GC103" s="28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28"/>
      <c r="GR103" s="28"/>
      <c r="GS103" s="28"/>
      <c r="GT103" s="28"/>
      <c r="GU103" s="16"/>
      <c r="GV103" s="16"/>
      <c r="GW103" s="28"/>
      <c r="GX103" s="16"/>
      <c r="GY103" s="28"/>
      <c r="GZ103" s="28"/>
      <c r="HA103" s="16"/>
      <c r="HB103" s="16"/>
      <c r="HC103" s="28"/>
      <c r="HD103" s="28"/>
      <c r="HE103" s="28"/>
      <c r="HF103" s="28"/>
      <c r="HG103" s="16"/>
      <c r="HH103" s="16"/>
      <c r="HI103" s="16"/>
      <c r="HJ103" s="16"/>
      <c r="HK103" s="28"/>
      <c r="HL103" s="28"/>
      <c r="HM103" s="16"/>
      <c r="HN103" s="28"/>
      <c r="HO103" s="28"/>
      <c r="HP103" s="28"/>
      <c r="HQ103" s="16"/>
      <c r="HR103" s="28"/>
      <c r="HS103" s="16"/>
      <c r="HT103" s="28"/>
      <c r="HU103" s="28"/>
      <c r="HV103" s="28"/>
      <c r="HW103" s="28"/>
      <c r="HX103" s="28"/>
      <c r="HY103" s="28"/>
      <c r="HZ103" s="16"/>
      <c r="IA103" s="16"/>
      <c r="IB103" s="16"/>
      <c r="IC103" s="16"/>
      <c r="ID103" s="16"/>
      <c r="IE103" s="16"/>
      <c r="IF103" s="16"/>
      <c r="IG103" s="16"/>
      <c r="IH103" s="20">
        <f t="shared" si="28"/>
        <v>81000</v>
      </c>
      <c r="II103" s="20">
        <f t="shared" si="29"/>
        <v>90200</v>
      </c>
      <c r="IJ103" s="20">
        <f t="shared" si="30"/>
        <v>90200</v>
      </c>
      <c r="IK103" s="28"/>
      <c r="IL103" s="16"/>
      <c r="IM103" s="28"/>
      <c r="IN103" s="28"/>
      <c r="IO103" s="16"/>
      <c r="IP103" s="16"/>
      <c r="IQ103" s="16"/>
      <c r="IR103" s="16"/>
      <c r="IS103" s="28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28"/>
      <c r="JI103" s="28"/>
      <c r="JJ103" s="16"/>
      <c r="JK103" s="28"/>
      <c r="JL103" s="16"/>
      <c r="JM103" s="28"/>
      <c r="JN103" s="28"/>
      <c r="JO103" s="16"/>
      <c r="JP103" s="16"/>
      <c r="JQ103" s="16"/>
      <c r="JR103" s="16"/>
      <c r="JS103" s="28"/>
      <c r="JT103" s="28"/>
      <c r="JU103" s="16"/>
      <c r="JV103" s="28"/>
      <c r="JW103" s="28"/>
      <c r="JX103" s="16">
        <v>81000</v>
      </c>
      <c r="JY103" s="28">
        <v>90200</v>
      </c>
      <c r="JZ103" s="28">
        <v>90200</v>
      </c>
      <c r="KA103" s="16"/>
      <c r="KB103" s="28"/>
      <c r="KC103" s="28"/>
      <c r="KD103" s="20">
        <f t="shared" si="31"/>
        <v>0</v>
      </c>
      <c r="KE103" s="20">
        <f t="shared" si="32"/>
        <v>0</v>
      </c>
      <c r="KF103" s="20">
        <f t="shared" si="33"/>
        <v>0</v>
      </c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16"/>
      <c r="KU103" s="16"/>
      <c r="KV103" s="16"/>
      <c r="KW103" s="16"/>
      <c r="KX103" s="16"/>
      <c r="KY103" s="16"/>
      <c r="KZ103" s="16"/>
      <c r="LA103" s="16"/>
      <c r="LB103" s="16"/>
      <c r="LC103" s="16"/>
      <c r="LD103" s="16"/>
      <c r="LE103" s="16"/>
      <c r="LF103" s="10"/>
      <c r="LG103" s="10"/>
      <c r="LH103" s="10"/>
      <c r="LI103" s="10"/>
      <c r="LJ103" s="10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4"/>
      <c r="OS103" s="14"/>
      <c r="OT103" s="14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</row>
    <row r="104" spans="1:711" x14ac:dyDescent="0.25">
      <c r="A104" s="5" t="s">
        <v>111</v>
      </c>
      <c r="B104" s="20">
        <f t="shared" si="23"/>
        <v>6287970</v>
      </c>
      <c r="C104" s="20">
        <f t="shared" ref="C104:C135" si="34">F104+O104+II104+KE104</f>
        <v>6297170</v>
      </c>
      <c r="D104" s="20">
        <f t="shared" ref="D104:D135" si="35">G104+P104+IJ104+KF104</f>
        <v>6297170</v>
      </c>
      <c r="E104" s="30">
        <f t="shared" si="24"/>
        <v>6206970</v>
      </c>
      <c r="F104" s="30">
        <f t="shared" ref="F104:F135" si="36">I104+L104</f>
        <v>6206970</v>
      </c>
      <c r="G104" s="30">
        <f t="shared" ref="G104:G135" si="37">J104+M104</f>
        <v>6206970</v>
      </c>
      <c r="H104" s="28">
        <v>6040300</v>
      </c>
      <c r="I104" s="28">
        <v>6040300</v>
      </c>
      <c r="J104" s="28">
        <v>6040300</v>
      </c>
      <c r="K104" s="28">
        <v>166670</v>
      </c>
      <c r="L104" s="28">
        <v>166670</v>
      </c>
      <c r="M104" s="28">
        <v>166670</v>
      </c>
      <c r="N104" s="20">
        <f t="shared" si="25"/>
        <v>0</v>
      </c>
      <c r="O104" s="20">
        <f t="shared" si="26"/>
        <v>0</v>
      </c>
      <c r="P104" s="20">
        <f t="shared" si="27"/>
        <v>0</v>
      </c>
      <c r="Q104" s="28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28"/>
      <c r="AL104" s="28"/>
      <c r="AM104" s="16"/>
      <c r="AN104" s="16"/>
      <c r="AO104" s="16"/>
      <c r="AP104" s="16"/>
      <c r="AQ104" s="16"/>
      <c r="AR104" s="16"/>
      <c r="AS104" s="19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28"/>
      <c r="BF104" s="28"/>
      <c r="BG104" s="28"/>
      <c r="BH104" s="16"/>
      <c r="BI104" s="16"/>
      <c r="BJ104" s="16"/>
      <c r="BK104" s="16"/>
      <c r="BL104" s="28"/>
      <c r="BM104" s="28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28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28"/>
      <c r="DC104" s="28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28"/>
      <c r="DT104" s="28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28"/>
      <c r="FB104" s="28"/>
      <c r="FC104" s="16"/>
      <c r="FD104" s="16"/>
      <c r="FE104" s="16"/>
      <c r="FF104" s="16"/>
      <c r="FG104" s="16"/>
      <c r="FH104" s="16"/>
      <c r="FI104" s="16"/>
      <c r="FJ104" s="28"/>
      <c r="FK104" s="16"/>
      <c r="FL104" s="16"/>
      <c r="FM104" s="28"/>
      <c r="FN104" s="28"/>
      <c r="FO104" s="16"/>
      <c r="FP104" s="28"/>
      <c r="FQ104" s="28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28"/>
      <c r="GC104" s="28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28"/>
      <c r="GR104" s="28"/>
      <c r="GS104" s="28"/>
      <c r="GT104" s="28"/>
      <c r="GU104" s="16"/>
      <c r="GV104" s="16"/>
      <c r="GW104" s="28"/>
      <c r="GX104" s="16"/>
      <c r="GY104" s="28"/>
      <c r="GZ104" s="28"/>
      <c r="HA104" s="16"/>
      <c r="HB104" s="16"/>
      <c r="HC104" s="28"/>
      <c r="HD104" s="28"/>
      <c r="HE104" s="28"/>
      <c r="HF104" s="28"/>
      <c r="HG104" s="16"/>
      <c r="HH104" s="16"/>
      <c r="HI104" s="16"/>
      <c r="HJ104" s="16"/>
      <c r="HK104" s="28"/>
      <c r="HL104" s="28"/>
      <c r="HM104" s="16"/>
      <c r="HN104" s="28"/>
      <c r="HO104" s="28"/>
      <c r="HP104" s="28"/>
      <c r="HQ104" s="16"/>
      <c r="HR104" s="28"/>
      <c r="HS104" s="16"/>
      <c r="HT104" s="28"/>
      <c r="HU104" s="28"/>
      <c r="HV104" s="28"/>
      <c r="HW104" s="28"/>
      <c r="HX104" s="28"/>
      <c r="HY104" s="28"/>
      <c r="HZ104" s="16"/>
      <c r="IA104" s="16"/>
      <c r="IB104" s="16"/>
      <c r="IC104" s="16"/>
      <c r="ID104" s="16"/>
      <c r="IE104" s="16"/>
      <c r="IF104" s="16"/>
      <c r="IG104" s="16"/>
      <c r="IH104" s="20">
        <f t="shared" si="28"/>
        <v>81000</v>
      </c>
      <c r="II104" s="20">
        <f t="shared" si="29"/>
        <v>90200</v>
      </c>
      <c r="IJ104" s="20">
        <f t="shared" si="30"/>
        <v>90200</v>
      </c>
      <c r="IK104" s="28"/>
      <c r="IL104" s="16"/>
      <c r="IM104" s="28"/>
      <c r="IN104" s="28"/>
      <c r="IO104" s="16"/>
      <c r="IP104" s="16"/>
      <c r="IQ104" s="16"/>
      <c r="IR104" s="16"/>
      <c r="IS104" s="28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28"/>
      <c r="JI104" s="28"/>
      <c r="JJ104" s="16"/>
      <c r="JK104" s="28"/>
      <c r="JL104" s="16"/>
      <c r="JM104" s="28"/>
      <c r="JN104" s="28"/>
      <c r="JO104" s="16"/>
      <c r="JP104" s="16"/>
      <c r="JQ104" s="16"/>
      <c r="JR104" s="16"/>
      <c r="JS104" s="28"/>
      <c r="JT104" s="28"/>
      <c r="JU104" s="16"/>
      <c r="JV104" s="28"/>
      <c r="JW104" s="28"/>
      <c r="JX104" s="16">
        <v>81000</v>
      </c>
      <c r="JY104" s="28">
        <v>90200</v>
      </c>
      <c r="JZ104" s="28">
        <v>90200</v>
      </c>
      <c r="KA104" s="16"/>
      <c r="KB104" s="28"/>
      <c r="KC104" s="28"/>
      <c r="KD104" s="20">
        <f t="shared" si="31"/>
        <v>0</v>
      </c>
      <c r="KE104" s="20">
        <f t="shared" si="32"/>
        <v>0</v>
      </c>
      <c r="KF104" s="20">
        <f t="shared" si="33"/>
        <v>0</v>
      </c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16"/>
      <c r="KU104" s="16"/>
      <c r="KV104" s="16"/>
      <c r="KW104" s="16"/>
      <c r="KX104" s="16"/>
      <c r="KY104" s="16"/>
      <c r="KZ104" s="16"/>
      <c r="LA104" s="16"/>
      <c r="LB104" s="16"/>
      <c r="LC104" s="16"/>
      <c r="LD104" s="16"/>
      <c r="LE104" s="16"/>
      <c r="LF104" s="10"/>
      <c r="LG104" s="10"/>
      <c r="LH104" s="10"/>
      <c r="LI104" s="10"/>
      <c r="LJ104" s="10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4"/>
      <c r="OS104" s="14"/>
      <c r="OT104" s="14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</row>
    <row r="105" spans="1:711" x14ac:dyDescent="0.25">
      <c r="A105" s="7" t="s">
        <v>112</v>
      </c>
      <c r="B105" s="20">
        <f t="shared" si="23"/>
        <v>401762915.63999999</v>
      </c>
      <c r="C105" s="20">
        <f t="shared" si="34"/>
        <v>510952386.73000002</v>
      </c>
      <c r="D105" s="20">
        <f t="shared" si="35"/>
        <v>506819150.4600001</v>
      </c>
      <c r="E105" s="30">
        <f t="shared" si="24"/>
        <v>169591510</v>
      </c>
      <c r="F105" s="30">
        <f t="shared" si="36"/>
        <v>180152087</v>
      </c>
      <c r="G105" s="30">
        <f t="shared" si="37"/>
        <v>180152087</v>
      </c>
      <c r="H105" s="28">
        <v>149010500</v>
      </c>
      <c r="I105" s="28">
        <v>149010500</v>
      </c>
      <c r="J105" s="28">
        <v>149010500</v>
      </c>
      <c r="K105" s="28">
        <v>20581010</v>
      </c>
      <c r="L105" s="28">
        <v>31141587</v>
      </c>
      <c r="M105" s="28">
        <v>31141587</v>
      </c>
      <c r="N105" s="20">
        <f t="shared" si="25"/>
        <v>31357848.259999998</v>
      </c>
      <c r="O105" s="20">
        <f t="shared" si="26"/>
        <v>130851759.10999998</v>
      </c>
      <c r="P105" s="20">
        <f t="shared" si="27"/>
        <v>127134474.17</v>
      </c>
      <c r="Q105" s="28"/>
      <c r="R105" s="16"/>
      <c r="S105" s="16"/>
      <c r="T105" s="16"/>
      <c r="U105" s="16"/>
      <c r="V105" s="16"/>
      <c r="W105" s="16"/>
      <c r="X105" s="16"/>
      <c r="Y105" s="16"/>
      <c r="Z105" s="16"/>
      <c r="AA105" s="16">
        <v>863420.33</v>
      </c>
      <c r="AB105" s="28">
        <v>863420.33000000194</v>
      </c>
      <c r="AC105" s="16"/>
      <c r="AD105" s="16"/>
      <c r="AE105" s="16"/>
      <c r="AF105" s="16"/>
      <c r="AG105" s="16">
        <v>71236.92</v>
      </c>
      <c r="AH105" s="16">
        <v>53427.64</v>
      </c>
      <c r="AI105" s="16">
        <v>2234117.36</v>
      </c>
      <c r="AJ105" s="16">
        <v>2234117.36</v>
      </c>
      <c r="AK105" s="28">
        <v>1991051.28</v>
      </c>
      <c r="AL105" s="28"/>
      <c r="AM105" s="16"/>
      <c r="AN105" s="16"/>
      <c r="AO105" s="16"/>
      <c r="AP105" s="16">
        <v>53808879.979999997</v>
      </c>
      <c r="AQ105" s="16">
        <v>53808879.950000003</v>
      </c>
      <c r="AR105" s="16"/>
      <c r="AS105" s="19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>
        <v>1034374.78</v>
      </c>
      <c r="BE105" s="28">
        <v>1529226.73</v>
      </c>
      <c r="BF105" s="28">
        <v>1529226.73</v>
      </c>
      <c r="BG105" s="28">
        <v>3278460</v>
      </c>
      <c r="BH105" s="16">
        <v>3965754</v>
      </c>
      <c r="BI105" s="16">
        <v>3965754</v>
      </c>
      <c r="BJ105" s="16">
        <v>608545.15</v>
      </c>
      <c r="BK105" s="16">
        <v>822160.65</v>
      </c>
      <c r="BL105" s="28">
        <v>822160.65</v>
      </c>
      <c r="BM105" s="28"/>
      <c r="BN105" s="16"/>
      <c r="BO105" s="16"/>
      <c r="BP105" s="16"/>
      <c r="BQ105" s="16"/>
      <c r="BR105" s="16"/>
      <c r="BS105" s="16"/>
      <c r="BT105" s="16"/>
      <c r="BU105" s="16"/>
      <c r="BV105" s="16">
        <v>3353251.97</v>
      </c>
      <c r="BW105" s="16">
        <v>1383459.73</v>
      </c>
      <c r="BX105" s="16">
        <v>1383459.73</v>
      </c>
      <c r="BY105" s="16"/>
      <c r="BZ105" s="16">
        <v>5870826.0199999996</v>
      </c>
      <c r="CA105" s="28">
        <v>4802381</v>
      </c>
      <c r="CB105" s="16"/>
      <c r="CC105" s="16">
        <v>4518345.82</v>
      </c>
      <c r="CD105" s="16">
        <v>4482676.84</v>
      </c>
      <c r="CE105" s="16"/>
      <c r="CF105" s="16"/>
      <c r="CG105" s="16"/>
      <c r="CH105" s="16">
        <v>813120</v>
      </c>
      <c r="CI105" s="16">
        <v>813120</v>
      </c>
      <c r="CJ105" s="16">
        <v>813120</v>
      </c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>
        <v>2812392</v>
      </c>
      <c r="CX105" s="36">
        <v>2812392</v>
      </c>
      <c r="CY105" s="16">
        <v>2812392</v>
      </c>
      <c r="CZ105" s="16"/>
      <c r="DA105" s="16">
        <v>5830631.7199999997</v>
      </c>
      <c r="DB105" s="28">
        <v>5830631.7199999997</v>
      </c>
      <c r="DC105" s="28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28"/>
      <c r="DT105" s="28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28"/>
      <c r="FB105" s="28"/>
      <c r="FC105" s="16"/>
      <c r="FD105" s="16"/>
      <c r="FE105" s="16"/>
      <c r="FF105" s="16"/>
      <c r="FG105" s="16"/>
      <c r="FH105" s="16"/>
      <c r="FI105" s="37">
        <f>8808350+10025900</f>
        <v>18834250</v>
      </c>
      <c r="FJ105" s="28">
        <v>18834250</v>
      </c>
      <c r="FK105" s="16"/>
      <c r="FL105" s="37">
        <v>2497794.41</v>
      </c>
      <c r="FM105" s="28">
        <v>2497794.41</v>
      </c>
      <c r="FN105" s="28"/>
      <c r="FO105" s="16"/>
      <c r="FP105" s="28"/>
      <c r="FQ105" s="28"/>
      <c r="FR105" s="16"/>
      <c r="FS105" s="16"/>
      <c r="FT105" s="16"/>
      <c r="FU105" s="16"/>
      <c r="FV105" s="16"/>
      <c r="FW105" s="16"/>
      <c r="FX105" s="16"/>
      <c r="FY105" s="16"/>
      <c r="FZ105" s="16"/>
      <c r="GA105" s="37">
        <v>6322136</v>
      </c>
      <c r="GB105" s="28">
        <v>3993363.44</v>
      </c>
      <c r="GC105" s="28"/>
      <c r="GD105" s="37">
        <v>63860</v>
      </c>
      <c r="GE105" s="16">
        <v>40337.01</v>
      </c>
      <c r="GF105" s="16"/>
      <c r="GG105" s="16"/>
      <c r="GH105" s="16"/>
      <c r="GI105" s="16"/>
      <c r="GJ105" s="16"/>
      <c r="GK105" s="16"/>
      <c r="GL105" s="16"/>
      <c r="GM105" s="16">
        <v>88757.440000000002</v>
      </c>
      <c r="GN105" s="16">
        <v>88757.440000000002</v>
      </c>
      <c r="GO105" s="16"/>
      <c r="GP105" s="16"/>
      <c r="GQ105" s="28"/>
      <c r="GR105" s="28"/>
      <c r="GS105" s="28">
        <v>636513</v>
      </c>
      <c r="GT105" s="28">
        <v>636513</v>
      </c>
      <c r="GU105" s="16"/>
      <c r="GV105" s="16">
        <v>107527</v>
      </c>
      <c r="GW105" s="28">
        <v>107527</v>
      </c>
      <c r="GX105" s="16"/>
      <c r="GY105" s="28">
        <v>53763</v>
      </c>
      <c r="GZ105" s="28">
        <v>53763</v>
      </c>
      <c r="HA105" s="16">
        <v>15170587</v>
      </c>
      <c r="HB105" s="40">
        <v>15170587</v>
      </c>
      <c r="HC105" s="28">
        <v>15170587</v>
      </c>
      <c r="HD105" s="28"/>
      <c r="HE105" s="28"/>
      <c r="HF105" s="28"/>
      <c r="HG105" s="16"/>
      <c r="HH105" s="16"/>
      <c r="HI105" s="16"/>
      <c r="HJ105" s="16"/>
      <c r="HK105" s="28"/>
      <c r="HL105" s="28"/>
      <c r="HM105" s="16">
        <v>2053000</v>
      </c>
      <c r="HN105" s="34">
        <v>2503000</v>
      </c>
      <c r="HO105" s="28">
        <v>2503000</v>
      </c>
      <c r="HP105" s="28"/>
      <c r="HQ105" s="16"/>
      <c r="HR105" s="28"/>
      <c r="HS105" s="16"/>
      <c r="HT105" s="28">
        <v>50000</v>
      </c>
      <c r="HU105" s="28">
        <v>50000</v>
      </c>
      <c r="HV105" s="28"/>
      <c r="HW105" s="28"/>
      <c r="HX105" s="28"/>
      <c r="HY105" s="28"/>
      <c r="HZ105" s="16"/>
      <c r="IA105" s="16"/>
      <c r="IB105" s="16"/>
      <c r="IC105" s="16"/>
      <c r="ID105" s="16"/>
      <c r="IE105" s="16"/>
      <c r="IF105" s="16"/>
      <c r="IG105" s="16"/>
      <c r="IH105" s="20">
        <f t="shared" si="28"/>
        <v>200813557.38</v>
      </c>
      <c r="II105" s="20">
        <f t="shared" si="29"/>
        <v>195817820.62000003</v>
      </c>
      <c r="IJ105" s="20">
        <f t="shared" si="30"/>
        <v>195691245.98000005</v>
      </c>
      <c r="IK105" s="28">
        <v>88118998</v>
      </c>
      <c r="IL105" s="16">
        <v>85822580</v>
      </c>
      <c r="IM105" s="28">
        <v>85822580</v>
      </c>
      <c r="IN105" s="28"/>
      <c r="IO105" s="16"/>
      <c r="IP105" s="16"/>
      <c r="IQ105" s="16">
        <v>105216559.5</v>
      </c>
      <c r="IR105" s="16">
        <v>103262548.92</v>
      </c>
      <c r="IS105" s="28">
        <v>103262548.92</v>
      </c>
      <c r="IT105" s="16"/>
      <c r="IU105" s="16"/>
      <c r="IV105" s="16"/>
      <c r="IW105" s="16">
        <v>36345</v>
      </c>
      <c r="IX105" s="16">
        <v>36345</v>
      </c>
      <c r="IY105" s="16">
        <v>36345</v>
      </c>
      <c r="IZ105" s="16">
        <v>971634</v>
      </c>
      <c r="JA105" s="16">
        <v>971634</v>
      </c>
      <c r="JB105" s="16">
        <v>971634</v>
      </c>
      <c r="JC105" s="16">
        <v>3162906.21</v>
      </c>
      <c r="JD105" s="16">
        <v>2105305.33</v>
      </c>
      <c r="JE105" s="16">
        <v>2105305.33</v>
      </c>
      <c r="JF105" s="16">
        <v>2146914</v>
      </c>
      <c r="JG105" s="16">
        <v>2520000</v>
      </c>
      <c r="JH105" s="28">
        <v>2446245.9</v>
      </c>
      <c r="JI105" s="28">
        <v>76230</v>
      </c>
      <c r="JJ105" s="16"/>
      <c r="JK105" s="28"/>
      <c r="JL105" s="16">
        <v>16352</v>
      </c>
      <c r="JM105" s="28">
        <v>16352</v>
      </c>
      <c r="JN105" s="28">
        <v>16352</v>
      </c>
      <c r="JO105" s="16">
        <v>881499.41</v>
      </c>
      <c r="JP105" s="16">
        <v>881499.41</v>
      </c>
      <c r="JQ105" s="16">
        <v>881499.41</v>
      </c>
      <c r="JR105" s="16">
        <v>80481.759999999995</v>
      </c>
      <c r="JS105" s="28">
        <v>95918.46</v>
      </c>
      <c r="JT105" s="28">
        <v>87300</v>
      </c>
      <c r="JU105" s="16">
        <v>78970.5</v>
      </c>
      <c r="JV105" s="28">
        <v>78970.5</v>
      </c>
      <c r="JW105" s="28">
        <v>58337.02</v>
      </c>
      <c r="JX105" s="16"/>
      <c r="JY105" s="28"/>
      <c r="JZ105" s="28"/>
      <c r="KA105" s="16">
        <v>26667</v>
      </c>
      <c r="KB105" s="28">
        <v>26667</v>
      </c>
      <c r="KC105" s="28">
        <v>3098.4</v>
      </c>
      <c r="KD105" s="20">
        <f t="shared" si="31"/>
        <v>0</v>
      </c>
      <c r="KE105" s="20">
        <f t="shared" si="32"/>
        <v>4130720</v>
      </c>
      <c r="KF105" s="20">
        <f t="shared" si="33"/>
        <v>3841343.31</v>
      </c>
      <c r="KG105" s="28"/>
      <c r="KH105" s="28">
        <v>3593520</v>
      </c>
      <c r="KI105" s="28">
        <v>3304143.31</v>
      </c>
      <c r="KJ105" s="28"/>
      <c r="KK105" s="28"/>
      <c r="KL105" s="28"/>
      <c r="KM105" s="28"/>
      <c r="KN105" s="28">
        <v>537200</v>
      </c>
      <c r="KO105" s="28">
        <v>537200</v>
      </c>
      <c r="KP105" s="28"/>
      <c r="KQ105" s="28"/>
      <c r="KR105" s="28"/>
      <c r="KS105" s="28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0"/>
      <c r="LG105" s="10"/>
      <c r="LH105" s="10"/>
      <c r="LI105" s="10"/>
      <c r="LJ105" s="10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4"/>
      <c r="OS105" s="14"/>
      <c r="OT105" s="14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</row>
    <row r="106" spans="1:711" x14ac:dyDescent="0.25">
      <c r="A106" s="5" t="s">
        <v>113</v>
      </c>
      <c r="B106" s="20">
        <f t="shared" si="23"/>
        <v>82424151.540000007</v>
      </c>
      <c r="C106" s="20">
        <f t="shared" si="34"/>
        <v>149495542.76999998</v>
      </c>
      <c r="D106" s="20">
        <f t="shared" si="35"/>
        <v>102459772.77000001</v>
      </c>
      <c r="E106" s="30">
        <f t="shared" si="24"/>
        <v>29118000</v>
      </c>
      <c r="F106" s="30">
        <f t="shared" si="36"/>
        <v>34711145</v>
      </c>
      <c r="G106" s="30">
        <f t="shared" si="37"/>
        <v>34711145</v>
      </c>
      <c r="H106" s="28">
        <v>29118000</v>
      </c>
      <c r="I106" s="28">
        <v>29118000</v>
      </c>
      <c r="J106" s="28">
        <v>29118000</v>
      </c>
      <c r="K106" s="28">
        <v>0</v>
      </c>
      <c r="L106" s="28">
        <v>5593145</v>
      </c>
      <c r="M106" s="28">
        <v>5593145</v>
      </c>
      <c r="N106" s="20">
        <f t="shared" si="25"/>
        <v>53306151.540000007</v>
      </c>
      <c r="O106" s="20">
        <f t="shared" si="26"/>
        <v>68220825.839999989</v>
      </c>
      <c r="P106" s="20">
        <f t="shared" si="27"/>
        <v>21640283.84</v>
      </c>
      <c r="Q106" s="28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28"/>
      <c r="AL106" s="28"/>
      <c r="AM106" s="16"/>
      <c r="AN106" s="16"/>
      <c r="AO106" s="16"/>
      <c r="AP106" s="16"/>
      <c r="AQ106" s="16"/>
      <c r="AR106" s="16"/>
      <c r="AS106" s="19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28"/>
      <c r="BF106" s="28"/>
      <c r="BG106" s="28"/>
      <c r="BH106" s="16"/>
      <c r="BI106" s="16"/>
      <c r="BJ106" s="16"/>
      <c r="BK106" s="16"/>
      <c r="BL106" s="28"/>
      <c r="BM106" s="28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28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>
        <v>5934678.71</v>
      </c>
      <c r="DB106" s="28">
        <v>5934678.71</v>
      </c>
      <c r="DC106" s="28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28"/>
      <c r="DT106" s="28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>
        <v>237390.03</v>
      </c>
      <c r="FA106" s="28">
        <v>237390.03</v>
      </c>
      <c r="FB106" s="28"/>
      <c r="FC106" s="16"/>
      <c r="FD106" s="16"/>
      <c r="FE106" s="16"/>
      <c r="FF106" s="16"/>
      <c r="FG106" s="16"/>
      <c r="FH106" s="16"/>
      <c r="FI106" s="16"/>
      <c r="FJ106" s="28"/>
      <c r="FK106" s="16"/>
      <c r="FL106" s="16"/>
      <c r="FM106" s="28"/>
      <c r="FN106" s="28"/>
      <c r="FO106" s="16"/>
      <c r="FP106" s="28"/>
      <c r="FQ106" s="28"/>
      <c r="FR106" s="16"/>
      <c r="FS106" s="16"/>
      <c r="FT106" s="16"/>
      <c r="FU106" s="16"/>
      <c r="FV106" s="16"/>
      <c r="FW106" s="16"/>
      <c r="FX106" s="16"/>
      <c r="FY106" s="16"/>
      <c r="FZ106" s="16">
        <v>52773090.020000003</v>
      </c>
      <c r="GA106" s="34">
        <v>61428268.299999997</v>
      </c>
      <c r="GB106" s="28">
        <v>15313370.1</v>
      </c>
      <c r="GC106" s="28">
        <v>533061.52</v>
      </c>
      <c r="GD106" s="34">
        <v>620488.80000000005</v>
      </c>
      <c r="GE106" s="16">
        <v>154845</v>
      </c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28"/>
      <c r="GR106" s="28"/>
      <c r="GS106" s="28"/>
      <c r="GT106" s="28"/>
      <c r="GU106" s="16"/>
      <c r="GV106" s="16"/>
      <c r="GW106" s="28"/>
      <c r="GX106" s="16"/>
      <c r="GY106" s="28"/>
      <c r="GZ106" s="28"/>
      <c r="HA106" s="16"/>
      <c r="HB106" s="16"/>
      <c r="HC106" s="28"/>
      <c r="HD106" s="28"/>
      <c r="HE106" s="28"/>
      <c r="HF106" s="28"/>
      <c r="HG106" s="16"/>
      <c r="HH106" s="16"/>
      <c r="HI106" s="16"/>
      <c r="HJ106" s="16"/>
      <c r="HK106" s="28"/>
      <c r="HL106" s="28"/>
      <c r="HM106" s="16"/>
      <c r="HN106" s="28"/>
      <c r="HO106" s="28"/>
      <c r="HP106" s="28"/>
      <c r="HQ106" s="16"/>
      <c r="HR106" s="28"/>
      <c r="HS106" s="16"/>
      <c r="HT106" s="28"/>
      <c r="HU106" s="28"/>
      <c r="HV106" s="28"/>
      <c r="HW106" s="28"/>
      <c r="HX106" s="28"/>
      <c r="HY106" s="28"/>
      <c r="HZ106" s="16"/>
      <c r="IA106" s="16"/>
      <c r="IB106" s="16"/>
      <c r="IC106" s="16"/>
      <c r="ID106" s="16"/>
      <c r="IE106" s="16"/>
      <c r="IF106" s="16"/>
      <c r="IG106" s="16"/>
      <c r="IH106" s="20">
        <f t="shared" si="28"/>
        <v>0</v>
      </c>
      <c r="II106" s="20">
        <f t="shared" si="29"/>
        <v>0</v>
      </c>
      <c r="IJ106" s="20">
        <f t="shared" si="30"/>
        <v>0</v>
      </c>
      <c r="IK106" s="28"/>
      <c r="IL106" s="16"/>
      <c r="IM106" s="28"/>
      <c r="IN106" s="28"/>
      <c r="IO106" s="16"/>
      <c r="IP106" s="16"/>
      <c r="IQ106" s="16"/>
      <c r="IR106" s="16"/>
      <c r="IS106" s="28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28"/>
      <c r="JI106" s="28"/>
      <c r="JJ106" s="16"/>
      <c r="JK106" s="28"/>
      <c r="JL106" s="16"/>
      <c r="JM106" s="28"/>
      <c r="JN106" s="28"/>
      <c r="JO106" s="16"/>
      <c r="JP106" s="16"/>
      <c r="JQ106" s="16"/>
      <c r="JR106" s="16"/>
      <c r="JS106" s="28"/>
      <c r="JT106" s="28"/>
      <c r="JU106" s="16"/>
      <c r="JV106" s="28"/>
      <c r="JW106" s="28"/>
      <c r="JX106" s="16"/>
      <c r="JY106" s="28"/>
      <c r="JZ106" s="28"/>
      <c r="KA106" s="16"/>
      <c r="KB106" s="28"/>
      <c r="KC106" s="28"/>
      <c r="KD106" s="20">
        <f t="shared" si="31"/>
        <v>0</v>
      </c>
      <c r="KE106" s="20">
        <f t="shared" si="32"/>
        <v>46563571.93</v>
      </c>
      <c r="KF106" s="20">
        <f t="shared" si="33"/>
        <v>46108343.93</v>
      </c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>
        <v>46563571.93</v>
      </c>
      <c r="KR106" s="28">
        <v>46108343.93</v>
      </c>
      <c r="KS106" s="28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0"/>
      <c r="LG106" s="10"/>
      <c r="LH106" s="10"/>
      <c r="LI106" s="10"/>
      <c r="LJ106" s="10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4"/>
      <c r="OS106" s="14"/>
      <c r="OT106" s="14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</row>
    <row r="107" spans="1:711" x14ac:dyDescent="0.25">
      <c r="A107" s="5" t="s">
        <v>114</v>
      </c>
      <c r="B107" s="20">
        <f t="shared" si="23"/>
        <v>10932670</v>
      </c>
      <c r="C107" s="20">
        <f t="shared" si="34"/>
        <v>10955870</v>
      </c>
      <c r="D107" s="20">
        <f t="shared" si="35"/>
        <v>10955457.470000001</v>
      </c>
      <c r="E107" s="30">
        <f t="shared" si="24"/>
        <v>10530370</v>
      </c>
      <c r="F107" s="30">
        <f t="shared" si="36"/>
        <v>10530370</v>
      </c>
      <c r="G107" s="30">
        <f t="shared" si="37"/>
        <v>10530370</v>
      </c>
      <c r="H107" s="28">
        <v>10240500</v>
      </c>
      <c r="I107" s="28">
        <v>10240500</v>
      </c>
      <c r="J107" s="28">
        <v>10240500</v>
      </c>
      <c r="K107" s="28">
        <v>289870</v>
      </c>
      <c r="L107" s="28">
        <v>289870</v>
      </c>
      <c r="M107" s="28">
        <v>289870</v>
      </c>
      <c r="N107" s="20">
        <f t="shared" si="25"/>
        <v>200000</v>
      </c>
      <c r="O107" s="20">
        <f t="shared" si="26"/>
        <v>200000</v>
      </c>
      <c r="P107" s="20">
        <f t="shared" si="27"/>
        <v>200000</v>
      </c>
      <c r="Q107" s="28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28"/>
      <c r="AL107" s="28"/>
      <c r="AM107" s="16"/>
      <c r="AN107" s="16"/>
      <c r="AO107" s="16"/>
      <c r="AP107" s="16"/>
      <c r="AQ107" s="16"/>
      <c r="AR107" s="16"/>
      <c r="AS107" s="19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28"/>
      <c r="BF107" s="28"/>
      <c r="BG107" s="28"/>
      <c r="BH107" s="16"/>
      <c r="BI107" s="16"/>
      <c r="BJ107" s="16"/>
      <c r="BK107" s="16"/>
      <c r="BL107" s="28"/>
      <c r="BM107" s="28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28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28"/>
      <c r="DC107" s="28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28"/>
      <c r="DT107" s="28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28"/>
      <c r="FB107" s="28"/>
      <c r="FC107" s="16"/>
      <c r="FD107" s="16"/>
      <c r="FE107" s="16"/>
      <c r="FF107" s="16"/>
      <c r="FG107" s="16"/>
      <c r="FH107" s="16"/>
      <c r="FI107" s="16"/>
      <c r="FJ107" s="28"/>
      <c r="FK107" s="16"/>
      <c r="FL107" s="16"/>
      <c r="FM107" s="28"/>
      <c r="FN107" s="28"/>
      <c r="FO107" s="16"/>
      <c r="FP107" s="28"/>
      <c r="FQ107" s="28"/>
      <c r="FR107" s="16"/>
      <c r="FS107" s="16"/>
      <c r="FT107" s="16"/>
      <c r="FU107" s="16"/>
      <c r="FV107" s="16"/>
      <c r="FW107" s="16"/>
      <c r="FX107" s="16"/>
      <c r="FY107" s="16"/>
      <c r="FZ107" s="16"/>
      <c r="GA107" s="26"/>
      <c r="GB107" s="28"/>
      <c r="GC107" s="28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28"/>
      <c r="GR107" s="28"/>
      <c r="GS107" s="28"/>
      <c r="GT107" s="28"/>
      <c r="GU107" s="16"/>
      <c r="GV107" s="16"/>
      <c r="GW107" s="28"/>
      <c r="GX107" s="16"/>
      <c r="GY107" s="28"/>
      <c r="GZ107" s="28"/>
      <c r="HA107" s="16"/>
      <c r="HB107" s="16"/>
      <c r="HC107" s="28"/>
      <c r="HD107" s="28"/>
      <c r="HE107" s="28"/>
      <c r="HF107" s="28"/>
      <c r="HG107" s="16"/>
      <c r="HH107" s="16"/>
      <c r="HI107" s="16"/>
      <c r="HJ107" s="16"/>
      <c r="HK107" s="28"/>
      <c r="HL107" s="28"/>
      <c r="HM107" s="16"/>
      <c r="HN107" s="28"/>
      <c r="HO107" s="28"/>
      <c r="HP107" s="28"/>
      <c r="HQ107" s="16"/>
      <c r="HR107" s="28"/>
      <c r="HS107" s="16"/>
      <c r="HT107" s="28"/>
      <c r="HU107" s="28"/>
      <c r="HV107" s="28">
        <v>200000</v>
      </c>
      <c r="HW107" s="44">
        <v>200000</v>
      </c>
      <c r="HX107" s="28">
        <v>200000</v>
      </c>
      <c r="HY107" s="28"/>
      <c r="HZ107" s="16"/>
      <c r="IA107" s="16"/>
      <c r="IB107" s="16"/>
      <c r="IC107" s="16"/>
      <c r="ID107" s="16"/>
      <c r="IE107" s="16"/>
      <c r="IF107" s="16"/>
      <c r="IG107" s="16"/>
      <c r="IH107" s="20">
        <f t="shared" si="28"/>
        <v>202300</v>
      </c>
      <c r="II107" s="20">
        <f t="shared" si="29"/>
        <v>225500</v>
      </c>
      <c r="IJ107" s="20">
        <f t="shared" si="30"/>
        <v>225087.47</v>
      </c>
      <c r="IK107" s="28"/>
      <c r="IL107" s="16"/>
      <c r="IM107" s="28"/>
      <c r="IN107" s="28"/>
      <c r="IO107" s="16"/>
      <c r="IP107" s="16"/>
      <c r="IQ107" s="16"/>
      <c r="IR107" s="16"/>
      <c r="IS107" s="28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28"/>
      <c r="JI107" s="28"/>
      <c r="JJ107" s="16"/>
      <c r="JK107" s="28"/>
      <c r="JL107" s="16"/>
      <c r="JM107" s="28"/>
      <c r="JN107" s="28"/>
      <c r="JO107" s="16"/>
      <c r="JP107" s="16"/>
      <c r="JQ107" s="16"/>
      <c r="JR107" s="16"/>
      <c r="JS107" s="28"/>
      <c r="JT107" s="28"/>
      <c r="JU107" s="16"/>
      <c r="JV107" s="28"/>
      <c r="JW107" s="28"/>
      <c r="JX107" s="16">
        <v>202300</v>
      </c>
      <c r="JY107" s="28">
        <v>225500</v>
      </c>
      <c r="JZ107" s="28">
        <v>225087.47</v>
      </c>
      <c r="KA107" s="16"/>
      <c r="KB107" s="28"/>
      <c r="KC107" s="28"/>
      <c r="KD107" s="20">
        <f t="shared" si="31"/>
        <v>0</v>
      </c>
      <c r="KE107" s="20">
        <f t="shared" si="32"/>
        <v>0</v>
      </c>
      <c r="KF107" s="20">
        <f t="shared" si="33"/>
        <v>0</v>
      </c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0"/>
      <c r="LG107" s="10"/>
      <c r="LH107" s="10"/>
      <c r="LI107" s="10"/>
      <c r="LJ107" s="10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4"/>
      <c r="OS107" s="14"/>
      <c r="OT107" s="14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</row>
    <row r="108" spans="1:711" x14ac:dyDescent="0.25">
      <c r="A108" s="5" t="s">
        <v>115</v>
      </c>
      <c r="B108" s="20">
        <f t="shared" si="23"/>
        <v>10620840</v>
      </c>
      <c r="C108" s="20">
        <f t="shared" si="34"/>
        <v>10684567</v>
      </c>
      <c r="D108" s="20">
        <f t="shared" si="35"/>
        <v>10684567</v>
      </c>
      <c r="E108" s="30">
        <f t="shared" si="24"/>
        <v>10418540</v>
      </c>
      <c r="F108" s="30">
        <f t="shared" si="36"/>
        <v>10459067</v>
      </c>
      <c r="G108" s="30">
        <f t="shared" si="37"/>
        <v>10459067</v>
      </c>
      <c r="H108" s="28">
        <v>10187000</v>
      </c>
      <c r="I108" s="28">
        <v>10187000</v>
      </c>
      <c r="J108" s="28">
        <v>10187000</v>
      </c>
      <c r="K108" s="28">
        <v>231540</v>
      </c>
      <c r="L108" s="28">
        <v>272067</v>
      </c>
      <c r="M108" s="28">
        <v>272067</v>
      </c>
      <c r="N108" s="20">
        <f t="shared" si="25"/>
        <v>0</v>
      </c>
      <c r="O108" s="20">
        <f t="shared" si="26"/>
        <v>0</v>
      </c>
      <c r="P108" s="20">
        <f t="shared" si="27"/>
        <v>0</v>
      </c>
      <c r="Q108" s="28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8"/>
      <c r="AL108" s="28"/>
      <c r="AM108" s="16"/>
      <c r="AN108" s="16"/>
      <c r="AO108" s="16"/>
      <c r="AP108" s="16"/>
      <c r="AQ108" s="16"/>
      <c r="AR108" s="16"/>
      <c r="AS108" s="19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28"/>
      <c r="BF108" s="28"/>
      <c r="BG108" s="28"/>
      <c r="BH108" s="16"/>
      <c r="BI108" s="16"/>
      <c r="BJ108" s="16"/>
      <c r="BK108" s="16"/>
      <c r="BL108" s="28"/>
      <c r="BM108" s="28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28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28"/>
      <c r="DC108" s="28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28"/>
      <c r="DT108" s="28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28"/>
      <c r="FB108" s="28"/>
      <c r="FC108" s="16"/>
      <c r="FD108" s="16"/>
      <c r="FE108" s="16"/>
      <c r="FF108" s="16"/>
      <c r="FG108" s="16"/>
      <c r="FH108" s="16"/>
      <c r="FI108" s="16"/>
      <c r="FJ108" s="28"/>
      <c r="FK108" s="16"/>
      <c r="FL108" s="16"/>
      <c r="FM108" s="28"/>
      <c r="FN108" s="28"/>
      <c r="FO108" s="16"/>
      <c r="FP108" s="28"/>
      <c r="FQ108" s="28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28"/>
      <c r="GC108" s="28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28"/>
      <c r="GR108" s="28"/>
      <c r="GS108" s="28"/>
      <c r="GT108" s="28"/>
      <c r="GU108" s="16"/>
      <c r="GV108" s="16"/>
      <c r="GW108" s="28"/>
      <c r="GX108" s="16"/>
      <c r="GY108" s="28"/>
      <c r="GZ108" s="28"/>
      <c r="HA108" s="16"/>
      <c r="HB108" s="16"/>
      <c r="HC108" s="28"/>
      <c r="HD108" s="28"/>
      <c r="HE108" s="28"/>
      <c r="HF108" s="28"/>
      <c r="HG108" s="16"/>
      <c r="HH108" s="16"/>
      <c r="HI108" s="16"/>
      <c r="HJ108" s="16"/>
      <c r="HK108" s="28"/>
      <c r="HL108" s="28"/>
      <c r="HM108" s="16"/>
      <c r="HN108" s="28"/>
      <c r="HO108" s="28"/>
      <c r="HP108" s="28"/>
      <c r="HQ108" s="16"/>
      <c r="HR108" s="28"/>
      <c r="HS108" s="16"/>
      <c r="HT108" s="28"/>
      <c r="HU108" s="28"/>
      <c r="HV108" s="28"/>
      <c r="HW108" s="28"/>
      <c r="HX108" s="28"/>
      <c r="HY108" s="28"/>
      <c r="HZ108" s="16"/>
      <c r="IA108" s="16"/>
      <c r="IB108" s="16"/>
      <c r="IC108" s="16"/>
      <c r="ID108" s="16"/>
      <c r="IE108" s="16"/>
      <c r="IF108" s="16"/>
      <c r="IG108" s="16"/>
      <c r="IH108" s="20">
        <f t="shared" si="28"/>
        <v>202300</v>
      </c>
      <c r="II108" s="20">
        <f t="shared" si="29"/>
        <v>225500</v>
      </c>
      <c r="IJ108" s="20">
        <f t="shared" si="30"/>
        <v>225500</v>
      </c>
      <c r="IK108" s="28"/>
      <c r="IL108" s="16"/>
      <c r="IM108" s="28"/>
      <c r="IN108" s="28"/>
      <c r="IO108" s="16"/>
      <c r="IP108" s="16"/>
      <c r="IQ108" s="16"/>
      <c r="IR108" s="16"/>
      <c r="IS108" s="28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28"/>
      <c r="JI108" s="28"/>
      <c r="JJ108" s="16"/>
      <c r="JK108" s="28"/>
      <c r="JL108" s="16"/>
      <c r="JM108" s="28"/>
      <c r="JN108" s="28"/>
      <c r="JO108" s="16"/>
      <c r="JP108" s="16"/>
      <c r="JQ108" s="16"/>
      <c r="JR108" s="16"/>
      <c r="JS108" s="28"/>
      <c r="JT108" s="28"/>
      <c r="JU108" s="16"/>
      <c r="JV108" s="28"/>
      <c r="JW108" s="28"/>
      <c r="JX108" s="16">
        <v>202300</v>
      </c>
      <c r="JY108" s="28">
        <v>225500</v>
      </c>
      <c r="JZ108" s="28">
        <v>225500</v>
      </c>
      <c r="KA108" s="16"/>
      <c r="KB108" s="28"/>
      <c r="KC108" s="28"/>
      <c r="KD108" s="20">
        <f t="shared" si="31"/>
        <v>0</v>
      </c>
      <c r="KE108" s="20">
        <f t="shared" si="32"/>
        <v>0</v>
      </c>
      <c r="KF108" s="20">
        <f t="shared" si="33"/>
        <v>0</v>
      </c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0"/>
      <c r="LG108" s="10"/>
      <c r="LH108" s="10"/>
      <c r="LI108" s="10"/>
      <c r="LJ108" s="10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4"/>
      <c r="OS108" s="14"/>
      <c r="OT108" s="14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</row>
    <row r="109" spans="1:711" x14ac:dyDescent="0.25">
      <c r="A109" s="5" t="s">
        <v>116</v>
      </c>
      <c r="B109" s="20">
        <f t="shared" si="23"/>
        <v>7905260</v>
      </c>
      <c r="C109" s="20">
        <f t="shared" si="34"/>
        <v>7930756</v>
      </c>
      <c r="D109" s="20">
        <f t="shared" si="35"/>
        <v>7930756</v>
      </c>
      <c r="E109" s="30">
        <f t="shared" si="24"/>
        <v>7702960</v>
      </c>
      <c r="F109" s="30">
        <f t="shared" si="36"/>
        <v>7705256</v>
      </c>
      <c r="G109" s="30">
        <f t="shared" si="37"/>
        <v>7705256</v>
      </c>
      <c r="H109" s="28">
        <v>7500000</v>
      </c>
      <c r="I109" s="28">
        <v>7500000</v>
      </c>
      <c r="J109" s="28">
        <v>7500000</v>
      </c>
      <c r="K109" s="28">
        <v>202960</v>
      </c>
      <c r="L109" s="28">
        <v>205256</v>
      </c>
      <c r="M109" s="28">
        <v>205256</v>
      </c>
      <c r="N109" s="20">
        <f t="shared" si="25"/>
        <v>0</v>
      </c>
      <c r="O109" s="20">
        <f t="shared" si="26"/>
        <v>0</v>
      </c>
      <c r="P109" s="20">
        <f t="shared" si="27"/>
        <v>0</v>
      </c>
      <c r="Q109" s="28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8"/>
      <c r="AL109" s="28"/>
      <c r="AM109" s="16"/>
      <c r="AN109" s="16"/>
      <c r="AO109" s="16"/>
      <c r="AP109" s="16"/>
      <c r="AQ109" s="16"/>
      <c r="AR109" s="16"/>
      <c r="AS109" s="19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28"/>
      <c r="BF109" s="28"/>
      <c r="BG109" s="28"/>
      <c r="BH109" s="16"/>
      <c r="BI109" s="16"/>
      <c r="BJ109" s="16"/>
      <c r="BK109" s="16"/>
      <c r="BL109" s="28"/>
      <c r="BM109" s="28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28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28"/>
      <c r="DC109" s="28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28"/>
      <c r="DT109" s="28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28"/>
      <c r="FB109" s="28"/>
      <c r="FC109" s="16"/>
      <c r="FD109" s="16"/>
      <c r="FE109" s="16"/>
      <c r="FF109" s="16"/>
      <c r="FG109" s="16"/>
      <c r="FH109" s="16"/>
      <c r="FI109" s="16"/>
      <c r="FJ109" s="28"/>
      <c r="FK109" s="16"/>
      <c r="FL109" s="16"/>
      <c r="FM109" s="28"/>
      <c r="FN109" s="28"/>
      <c r="FO109" s="16"/>
      <c r="FP109" s="28"/>
      <c r="FQ109" s="28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28"/>
      <c r="GC109" s="28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28"/>
      <c r="GR109" s="28"/>
      <c r="GS109" s="28"/>
      <c r="GT109" s="28"/>
      <c r="GU109" s="16"/>
      <c r="GV109" s="16"/>
      <c r="GW109" s="28"/>
      <c r="GX109" s="16"/>
      <c r="GY109" s="28"/>
      <c r="GZ109" s="28"/>
      <c r="HA109" s="16"/>
      <c r="HB109" s="16"/>
      <c r="HC109" s="28"/>
      <c r="HD109" s="28"/>
      <c r="HE109" s="28"/>
      <c r="HF109" s="28"/>
      <c r="HG109" s="16"/>
      <c r="HH109" s="16"/>
      <c r="HI109" s="16"/>
      <c r="HJ109" s="16"/>
      <c r="HK109" s="28"/>
      <c r="HL109" s="28"/>
      <c r="HM109" s="16"/>
      <c r="HN109" s="28"/>
      <c r="HO109" s="28"/>
      <c r="HP109" s="28"/>
      <c r="HQ109" s="16"/>
      <c r="HR109" s="28"/>
      <c r="HS109" s="16"/>
      <c r="HT109" s="28"/>
      <c r="HU109" s="28"/>
      <c r="HV109" s="28"/>
      <c r="HW109" s="28"/>
      <c r="HX109" s="28"/>
      <c r="HY109" s="28"/>
      <c r="HZ109" s="16"/>
      <c r="IA109" s="16"/>
      <c r="IB109" s="16"/>
      <c r="IC109" s="16"/>
      <c r="ID109" s="16"/>
      <c r="IE109" s="16"/>
      <c r="IF109" s="16"/>
      <c r="IG109" s="16"/>
      <c r="IH109" s="20">
        <f t="shared" si="28"/>
        <v>202300</v>
      </c>
      <c r="II109" s="20">
        <f t="shared" si="29"/>
        <v>225500</v>
      </c>
      <c r="IJ109" s="20">
        <f t="shared" si="30"/>
        <v>225500</v>
      </c>
      <c r="IK109" s="28"/>
      <c r="IL109" s="16"/>
      <c r="IM109" s="28"/>
      <c r="IN109" s="28"/>
      <c r="IO109" s="16"/>
      <c r="IP109" s="16"/>
      <c r="IQ109" s="16"/>
      <c r="IR109" s="16"/>
      <c r="IS109" s="28"/>
      <c r="IT109" s="16"/>
      <c r="IU109" s="16"/>
      <c r="IV109" s="16"/>
      <c r="IW109" s="16"/>
      <c r="IX109" s="16"/>
      <c r="IY109" s="16"/>
      <c r="IZ109" s="16"/>
      <c r="JA109" s="16"/>
      <c r="JB109" s="16"/>
      <c r="JC109" s="16"/>
      <c r="JD109" s="16"/>
      <c r="JE109" s="16"/>
      <c r="JF109" s="16"/>
      <c r="JG109" s="16"/>
      <c r="JH109" s="28"/>
      <c r="JI109" s="28"/>
      <c r="JJ109" s="16"/>
      <c r="JK109" s="28"/>
      <c r="JL109" s="16"/>
      <c r="JM109" s="28"/>
      <c r="JN109" s="28"/>
      <c r="JO109" s="16"/>
      <c r="JP109" s="16"/>
      <c r="JQ109" s="16"/>
      <c r="JR109" s="16"/>
      <c r="JS109" s="28"/>
      <c r="JT109" s="28"/>
      <c r="JU109" s="16"/>
      <c r="JV109" s="28"/>
      <c r="JW109" s="28"/>
      <c r="JX109" s="16">
        <v>202300</v>
      </c>
      <c r="JY109" s="28">
        <v>225500</v>
      </c>
      <c r="JZ109" s="28">
        <v>225500</v>
      </c>
      <c r="KA109" s="16"/>
      <c r="KB109" s="28"/>
      <c r="KC109" s="28"/>
      <c r="KD109" s="20">
        <f t="shared" si="31"/>
        <v>0</v>
      </c>
      <c r="KE109" s="20">
        <f t="shared" si="32"/>
        <v>0</v>
      </c>
      <c r="KF109" s="20">
        <f t="shared" si="33"/>
        <v>0</v>
      </c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16"/>
      <c r="KU109" s="16"/>
      <c r="KV109" s="16"/>
      <c r="KW109" s="16"/>
      <c r="KX109" s="16"/>
      <c r="KY109" s="16"/>
      <c r="KZ109" s="16"/>
      <c r="LA109" s="16"/>
      <c r="LB109" s="16"/>
      <c r="LC109" s="16"/>
      <c r="LD109" s="16"/>
      <c r="LE109" s="16"/>
      <c r="LF109" s="10"/>
      <c r="LG109" s="10"/>
      <c r="LH109" s="10"/>
      <c r="LI109" s="10"/>
      <c r="LJ109" s="10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4"/>
      <c r="OS109" s="14"/>
      <c r="OT109" s="14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</row>
    <row r="110" spans="1:711" x14ac:dyDescent="0.25">
      <c r="A110" s="4" t="s">
        <v>117</v>
      </c>
      <c r="B110" s="20">
        <f t="shared" si="23"/>
        <v>145107045.75999999</v>
      </c>
      <c r="C110" s="20">
        <f t="shared" si="34"/>
        <v>156399221.76000002</v>
      </c>
      <c r="D110" s="20">
        <f t="shared" si="35"/>
        <v>155225469.69</v>
      </c>
      <c r="E110" s="30">
        <f t="shared" si="24"/>
        <v>58383180</v>
      </c>
      <c r="F110" s="30">
        <f t="shared" si="36"/>
        <v>58383180</v>
      </c>
      <c r="G110" s="30">
        <f t="shared" si="37"/>
        <v>58383180</v>
      </c>
      <c r="H110" s="28">
        <v>50350800</v>
      </c>
      <c r="I110" s="28">
        <v>50350800</v>
      </c>
      <c r="J110" s="28">
        <v>50350800</v>
      </c>
      <c r="K110" s="28">
        <v>8032380</v>
      </c>
      <c r="L110" s="28">
        <v>8032380</v>
      </c>
      <c r="M110" s="28">
        <v>8032380</v>
      </c>
      <c r="N110" s="20">
        <f t="shared" si="25"/>
        <v>7839611.6299999999</v>
      </c>
      <c r="O110" s="20">
        <f t="shared" si="26"/>
        <v>21028830.070000004</v>
      </c>
      <c r="P110" s="20">
        <f t="shared" si="27"/>
        <v>20027597.060000002</v>
      </c>
      <c r="Q110" s="28"/>
      <c r="R110" s="16"/>
      <c r="S110" s="16"/>
      <c r="T110" s="16"/>
      <c r="U110" s="16"/>
      <c r="V110" s="16"/>
      <c r="W110" s="16"/>
      <c r="X110" s="16"/>
      <c r="Y110" s="16"/>
      <c r="Z110" s="16"/>
      <c r="AA110" s="16">
        <v>352674.58</v>
      </c>
      <c r="AB110" s="16">
        <v>352674.58</v>
      </c>
      <c r="AC110" s="16"/>
      <c r="AD110" s="16"/>
      <c r="AE110" s="16"/>
      <c r="AF110" s="16"/>
      <c r="AG110" s="16">
        <v>71236.92</v>
      </c>
      <c r="AH110" s="16">
        <v>71236.92</v>
      </c>
      <c r="AI110" s="16">
        <v>2234117.36</v>
      </c>
      <c r="AJ110" s="16">
        <v>2234117.36</v>
      </c>
      <c r="AK110" s="28">
        <v>1858673.43</v>
      </c>
      <c r="AL110" s="28"/>
      <c r="AM110" s="16"/>
      <c r="AN110" s="16"/>
      <c r="AO110" s="16"/>
      <c r="AP110" s="16"/>
      <c r="AQ110" s="16"/>
      <c r="AR110" s="16"/>
      <c r="AS110" s="19">
        <v>2238602.2000000002</v>
      </c>
      <c r="AT110" s="16">
        <v>2238602.2000000002</v>
      </c>
      <c r="AU110" s="16"/>
      <c r="AV110" s="16"/>
      <c r="AW110" s="16"/>
      <c r="AX110" s="16"/>
      <c r="AY110" s="16"/>
      <c r="AZ110" s="16"/>
      <c r="BA110" s="16"/>
      <c r="BB110" s="16"/>
      <c r="BC110" s="16"/>
      <c r="BD110" s="16">
        <v>655695.53</v>
      </c>
      <c r="BE110" s="28">
        <v>814858.44</v>
      </c>
      <c r="BF110" s="28">
        <v>814858.44</v>
      </c>
      <c r="BG110" s="28">
        <v>930047</v>
      </c>
      <c r="BH110" s="16">
        <v>1125022</v>
      </c>
      <c r="BI110" s="16">
        <v>1125022</v>
      </c>
      <c r="BJ110" s="16"/>
      <c r="BK110" s="16"/>
      <c r="BL110" s="28"/>
      <c r="BM110" s="28"/>
      <c r="BN110" s="16"/>
      <c r="BO110" s="16"/>
      <c r="BP110" s="16"/>
      <c r="BQ110" s="16"/>
      <c r="BR110" s="16"/>
      <c r="BS110" s="16"/>
      <c r="BT110" s="16"/>
      <c r="BU110" s="16"/>
      <c r="BV110" s="16">
        <v>694150.74</v>
      </c>
      <c r="BW110" s="16">
        <v>379166.99</v>
      </c>
      <c r="BX110" s="16">
        <v>379166.99</v>
      </c>
      <c r="BY110" s="16"/>
      <c r="BZ110" s="16">
        <v>1640252.55</v>
      </c>
      <c r="CA110" s="28">
        <v>1290463.47</v>
      </c>
      <c r="CB110" s="16"/>
      <c r="CC110" s="16"/>
      <c r="CD110" s="16"/>
      <c r="CE110" s="16"/>
      <c r="CF110" s="16"/>
      <c r="CG110" s="16"/>
      <c r="CH110" s="16">
        <v>304920</v>
      </c>
      <c r="CI110" s="16">
        <v>291930.43</v>
      </c>
      <c r="CJ110" s="16">
        <v>291930.43</v>
      </c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>
        <v>1076648</v>
      </c>
      <c r="CX110" s="36">
        <v>1076648</v>
      </c>
      <c r="CY110" s="16">
        <v>1076648</v>
      </c>
      <c r="CZ110" s="16"/>
      <c r="DA110" s="16">
        <v>5845530.1600000001</v>
      </c>
      <c r="DB110" s="28">
        <v>5845530.1600000001</v>
      </c>
      <c r="DC110" s="28"/>
      <c r="DD110" s="16"/>
      <c r="DE110" s="16"/>
      <c r="DF110" s="16"/>
      <c r="DG110" s="16">
        <v>2000000</v>
      </c>
      <c r="DH110" s="16">
        <v>2000000</v>
      </c>
      <c r="DI110" s="16"/>
      <c r="DJ110" s="41">
        <v>276000</v>
      </c>
      <c r="DK110" s="16">
        <v>0</v>
      </c>
      <c r="DL110" s="16"/>
      <c r="DM110" s="16"/>
      <c r="DN110" s="16"/>
      <c r="DO110" s="16"/>
      <c r="DP110" s="16"/>
      <c r="DQ110" s="16"/>
      <c r="DR110" s="16"/>
      <c r="DS110" s="28"/>
      <c r="DT110" s="28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28"/>
      <c r="FB110" s="28"/>
      <c r="FC110" s="16"/>
      <c r="FD110" s="16"/>
      <c r="FE110" s="16"/>
      <c r="FF110" s="16"/>
      <c r="FG110" s="16"/>
      <c r="FH110" s="16"/>
      <c r="FI110" s="16"/>
      <c r="FJ110" s="28"/>
      <c r="FK110" s="16"/>
      <c r="FL110" s="16"/>
      <c r="FM110" s="28"/>
      <c r="FN110" s="28"/>
      <c r="FO110" s="16"/>
      <c r="FP110" s="28"/>
      <c r="FQ110" s="28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28"/>
      <c r="GC110" s="28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>
        <v>88757.440000000002</v>
      </c>
      <c r="GN110" s="16">
        <v>88757.440000000002</v>
      </c>
      <c r="GO110" s="16"/>
      <c r="GP110" s="16"/>
      <c r="GQ110" s="28"/>
      <c r="GR110" s="28"/>
      <c r="GS110" s="28"/>
      <c r="GT110" s="28"/>
      <c r="GU110" s="16"/>
      <c r="GV110" s="16"/>
      <c r="GW110" s="28"/>
      <c r="GX110" s="16"/>
      <c r="GY110" s="28"/>
      <c r="GZ110" s="28"/>
      <c r="HA110" s="16">
        <v>944033</v>
      </c>
      <c r="HB110" s="40">
        <v>944033</v>
      </c>
      <c r="HC110" s="28">
        <v>944033</v>
      </c>
      <c r="HD110" s="28"/>
      <c r="HE110" s="28"/>
      <c r="HF110" s="28"/>
      <c r="HG110" s="16"/>
      <c r="HH110" s="16"/>
      <c r="HI110" s="16"/>
      <c r="HJ110" s="16"/>
      <c r="HK110" s="28"/>
      <c r="HL110" s="28"/>
      <c r="HM110" s="16">
        <v>1000000</v>
      </c>
      <c r="HN110" s="34">
        <v>1650000</v>
      </c>
      <c r="HO110" s="28">
        <v>1650000</v>
      </c>
      <c r="HP110" s="28"/>
      <c r="HQ110" s="16"/>
      <c r="HR110" s="28"/>
      <c r="HS110" s="16"/>
      <c r="HT110" s="28"/>
      <c r="HU110" s="28"/>
      <c r="HV110" s="28"/>
      <c r="HW110" s="28"/>
      <c r="HX110" s="28"/>
      <c r="HY110" s="28"/>
      <c r="HZ110" s="16"/>
      <c r="IA110" s="16"/>
      <c r="IB110" s="16"/>
      <c r="IC110" s="16"/>
      <c r="ID110" s="16"/>
      <c r="IE110" s="16"/>
      <c r="IF110" s="16"/>
      <c r="IG110" s="16"/>
      <c r="IH110" s="20">
        <f t="shared" si="28"/>
        <v>78884254.129999995</v>
      </c>
      <c r="II110" s="20">
        <f t="shared" si="29"/>
        <v>75266951.690000013</v>
      </c>
      <c r="IJ110" s="20">
        <f t="shared" si="30"/>
        <v>75187007.180000007</v>
      </c>
      <c r="IK110" s="28">
        <v>22974292</v>
      </c>
      <c r="IL110" s="16">
        <v>21441852</v>
      </c>
      <c r="IM110" s="28">
        <v>21441852</v>
      </c>
      <c r="IN110" s="28"/>
      <c r="IO110" s="16"/>
      <c r="IP110" s="16"/>
      <c r="IQ110" s="16">
        <v>53294027</v>
      </c>
      <c r="IR110" s="16">
        <v>51747039.090000004</v>
      </c>
      <c r="IS110" s="28">
        <v>51747039.090000004</v>
      </c>
      <c r="IT110" s="16"/>
      <c r="IU110" s="16"/>
      <c r="IV110" s="16"/>
      <c r="IW110" s="16">
        <v>36345</v>
      </c>
      <c r="IX110" s="16">
        <v>36345</v>
      </c>
      <c r="IY110" s="16">
        <v>36345</v>
      </c>
      <c r="IZ110" s="16">
        <v>223569</v>
      </c>
      <c r="JA110" s="16">
        <v>223569</v>
      </c>
      <c r="JB110" s="16">
        <v>223569</v>
      </c>
      <c r="JC110" s="16">
        <v>763016.1</v>
      </c>
      <c r="JD110" s="16">
        <v>259016.41</v>
      </c>
      <c r="JE110" s="16">
        <v>259016.41</v>
      </c>
      <c r="JF110" s="16">
        <v>1073457</v>
      </c>
      <c r="JG110" s="16">
        <v>1054593.0900000001</v>
      </c>
      <c r="JH110" s="28">
        <v>1054593.0900000001</v>
      </c>
      <c r="JI110" s="28">
        <v>25410</v>
      </c>
      <c r="JJ110" s="16"/>
      <c r="JK110" s="28"/>
      <c r="JL110" s="16">
        <v>6348</v>
      </c>
      <c r="JM110" s="28">
        <v>6348</v>
      </c>
      <c r="JN110" s="28">
        <v>6348</v>
      </c>
      <c r="JO110" s="16">
        <v>391619.59</v>
      </c>
      <c r="JP110" s="16">
        <v>391619.59</v>
      </c>
      <c r="JQ110" s="16">
        <v>391619.59</v>
      </c>
      <c r="JR110" s="16">
        <v>20120.439999999999</v>
      </c>
      <c r="JS110" s="28">
        <v>30519.51</v>
      </c>
      <c r="JT110" s="28">
        <v>26625</v>
      </c>
      <c r="JU110" s="16">
        <v>70196</v>
      </c>
      <c r="JV110" s="28">
        <v>70196</v>
      </c>
      <c r="JW110" s="28">
        <v>0</v>
      </c>
      <c r="JX110" s="16"/>
      <c r="JY110" s="28"/>
      <c r="JZ110" s="28"/>
      <c r="KA110" s="16">
        <v>5854</v>
      </c>
      <c r="KB110" s="28">
        <v>5854</v>
      </c>
      <c r="KC110" s="28">
        <v>0</v>
      </c>
      <c r="KD110" s="20">
        <f t="shared" si="31"/>
        <v>0</v>
      </c>
      <c r="KE110" s="20">
        <f t="shared" si="32"/>
        <v>1720260</v>
      </c>
      <c r="KF110" s="20">
        <f t="shared" si="33"/>
        <v>1627685.45</v>
      </c>
      <c r="KG110" s="28"/>
      <c r="KH110" s="28">
        <v>1666560</v>
      </c>
      <c r="KI110" s="28">
        <v>1573985.45</v>
      </c>
      <c r="KJ110" s="28"/>
      <c r="KK110" s="28"/>
      <c r="KL110" s="28"/>
      <c r="KM110" s="28"/>
      <c r="KN110" s="28">
        <v>53700</v>
      </c>
      <c r="KO110" s="28">
        <v>53700</v>
      </c>
      <c r="KP110" s="28"/>
      <c r="KQ110" s="28"/>
      <c r="KR110" s="28"/>
      <c r="KS110" s="28"/>
      <c r="KT110" s="16"/>
      <c r="KU110" s="16"/>
      <c r="KV110" s="16"/>
      <c r="KW110" s="16"/>
      <c r="KX110" s="16"/>
      <c r="KY110" s="16"/>
      <c r="KZ110" s="16"/>
      <c r="LA110" s="16"/>
      <c r="LB110" s="16"/>
      <c r="LC110" s="16"/>
      <c r="LD110" s="16"/>
      <c r="LE110" s="16"/>
      <c r="LF110" s="10"/>
      <c r="LG110" s="10"/>
      <c r="LH110" s="10"/>
      <c r="LI110" s="10"/>
      <c r="LJ110" s="10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4"/>
      <c r="OS110" s="14"/>
      <c r="OT110" s="14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</row>
    <row r="111" spans="1:711" x14ac:dyDescent="0.25">
      <c r="A111" s="5" t="s">
        <v>118</v>
      </c>
      <c r="B111" s="20">
        <f t="shared" si="23"/>
        <v>11536699</v>
      </c>
      <c r="C111" s="20">
        <f t="shared" si="34"/>
        <v>42318217.519999996</v>
      </c>
      <c r="D111" s="20">
        <f t="shared" si="35"/>
        <v>41156643.219999999</v>
      </c>
      <c r="E111" s="30">
        <f t="shared" si="24"/>
        <v>6561810</v>
      </c>
      <c r="F111" s="30">
        <f t="shared" si="36"/>
        <v>7555431</v>
      </c>
      <c r="G111" s="30">
        <f t="shared" si="37"/>
        <v>7555431</v>
      </c>
      <c r="H111" s="28">
        <v>5322700</v>
      </c>
      <c r="I111" s="28">
        <v>5322700</v>
      </c>
      <c r="J111" s="28">
        <v>5322700</v>
      </c>
      <c r="K111" s="28">
        <v>1239110</v>
      </c>
      <c r="L111" s="28">
        <v>2232731</v>
      </c>
      <c r="M111" s="28">
        <v>2232731</v>
      </c>
      <c r="N111" s="20">
        <f t="shared" si="25"/>
        <v>4772589</v>
      </c>
      <c r="O111" s="20">
        <f t="shared" si="26"/>
        <v>10541930.25</v>
      </c>
      <c r="P111" s="20">
        <f t="shared" si="27"/>
        <v>10541930.25</v>
      </c>
      <c r="Q111" s="28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28"/>
      <c r="AL111" s="28"/>
      <c r="AM111" s="16"/>
      <c r="AN111" s="16"/>
      <c r="AO111" s="16"/>
      <c r="AP111" s="16"/>
      <c r="AQ111" s="16"/>
      <c r="AR111" s="16"/>
      <c r="AS111" s="19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28"/>
      <c r="BF111" s="28"/>
      <c r="BG111" s="28"/>
      <c r="BH111" s="16"/>
      <c r="BI111" s="16"/>
      <c r="BJ111" s="16"/>
      <c r="BK111" s="16"/>
      <c r="BL111" s="28"/>
      <c r="BM111" s="28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28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>
        <v>1515504.27</v>
      </c>
      <c r="DB111" s="28">
        <v>1515504.27</v>
      </c>
      <c r="DC111" s="28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28"/>
      <c r="DT111" s="28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34">
        <v>4253836.9800000004</v>
      </c>
      <c r="EX111" s="16">
        <v>4253836.9800000004</v>
      </c>
      <c r="EY111" s="16"/>
      <c r="EZ111" s="16"/>
      <c r="FA111" s="28"/>
      <c r="FB111" s="28"/>
      <c r="FC111" s="16"/>
      <c r="FD111" s="16"/>
      <c r="FE111" s="16"/>
      <c r="FF111" s="16"/>
      <c r="FG111" s="16"/>
      <c r="FH111" s="16"/>
      <c r="FI111" s="16"/>
      <c r="FJ111" s="28"/>
      <c r="FK111" s="16"/>
      <c r="FL111" s="16"/>
      <c r="FM111" s="28"/>
      <c r="FN111" s="28"/>
      <c r="FO111" s="16"/>
      <c r="FP111" s="28"/>
      <c r="FQ111" s="28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28"/>
      <c r="GC111" s="28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28"/>
      <c r="GR111" s="28"/>
      <c r="GS111" s="28"/>
      <c r="GT111" s="28"/>
      <c r="GU111" s="16"/>
      <c r="GV111" s="16"/>
      <c r="GW111" s="28"/>
      <c r="GX111" s="16"/>
      <c r="GY111" s="28"/>
      <c r="GZ111" s="28"/>
      <c r="HA111" s="16">
        <v>4572589</v>
      </c>
      <c r="HB111" s="36">
        <v>4572589</v>
      </c>
      <c r="HC111" s="28">
        <v>4572589</v>
      </c>
      <c r="HD111" s="28"/>
      <c r="HE111" s="28"/>
      <c r="HF111" s="28"/>
      <c r="HG111" s="16"/>
      <c r="HH111" s="16"/>
      <c r="HI111" s="16"/>
      <c r="HJ111" s="16"/>
      <c r="HK111" s="28"/>
      <c r="HL111" s="28"/>
      <c r="HM111" s="16"/>
      <c r="HN111" s="28"/>
      <c r="HO111" s="28"/>
      <c r="HP111" s="28"/>
      <c r="HQ111" s="16"/>
      <c r="HR111" s="28"/>
      <c r="HS111" s="16">
        <v>200000</v>
      </c>
      <c r="HT111" s="51">
        <v>200000</v>
      </c>
      <c r="HU111" s="28">
        <v>200000</v>
      </c>
      <c r="HV111" s="28"/>
      <c r="HW111" s="28"/>
      <c r="HX111" s="28"/>
      <c r="HY111" s="28"/>
      <c r="HZ111" s="16"/>
      <c r="IA111" s="16"/>
      <c r="IB111" s="16"/>
      <c r="IC111" s="16"/>
      <c r="ID111" s="16"/>
      <c r="IE111" s="16"/>
      <c r="IF111" s="16"/>
      <c r="IG111" s="16"/>
      <c r="IH111" s="20">
        <f t="shared" si="28"/>
        <v>202300</v>
      </c>
      <c r="II111" s="20">
        <f t="shared" si="29"/>
        <v>225500</v>
      </c>
      <c r="IJ111" s="20">
        <f t="shared" si="30"/>
        <v>225500</v>
      </c>
      <c r="IK111" s="28"/>
      <c r="IL111" s="16"/>
      <c r="IM111" s="28"/>
      <c r="IN111" s="28"/>
      <c r="IO111" s="16"/>
      <c r="IP111" s="16"/>
      <c r="IQ111" s="16"/>
      <c r="IR111" s="16"/>
      <c r="IS111" s="28"/>
      <c r="IT111" s="16"/>
      <c r="IU111" s="16"/>
      <c r="IV111" s="16"/>
      <c r="IW111" s="16"/>
      <c r="IX111" s="16"/>
      <c r="IY111" s="16"/>
      <c r="IZ111" s="16"/>
      <c r="JA111" s="16"/>
      <c r="JB111" s="16"/>
      <c r="JC111" s="16"/>
      <c r="JD111" s="16"/>
      <c r="JE111" s="16"/>
      <c r="JF111" s="16"/>
      <c r="JG111" s="16"/>
      <c r="JH111" s="28"/>
      <c r="JI111" s="28"/>
      <c r="JJ111" s="16"/>
      <c r="JK111" s="28"/>
      <c r="JL111" s="16"/>
      <c r="JM111" s="28"/>
      <c r="JN111" s="28"/>
      <c r="JO111" s="16"/>
      <c r="JP111" s="16"/>
      <c r="JQ111" s="16"/>
      <c r="JR111" s="16"/>
      <c r="JS111" s="28"/>
      <c r="JT111" s="28"/>
      <c r="JU111" s="16"/>
      <c r="JV111" s="28"/>
      <c r="JW111" s="28"/>
      <c r="JX111" s="16">
        <v>202300</v>
      </c>
      <c r="JY111" s="28">
        <v>225500</v>
      </c>
      <c r="JZ111" s="28">
        <v>225500</v>
      </c>
      <c r="KA111" s="16"/>
      <c r="KB111" s="28"/>
      <c r="KC111" s="28"/>
      <c r="KD111" s="20">
        <f t="shared" si="31"/>
        <v>0</v>
      </c>
      <c r="KE111" s="20">
        <f t="shared" si="32"/>
        <v>23995356.27</v>
      </c>
      <c r="KF111" s="20">
        <f t="shared" si="33"/>
        <v>22833781.969999999</v>
      </c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>
        <v>23995356.27</v>
      </c>
      <c r="KR111" s="28">
        <v>22833781.969999999</v>
      </c>
      <c r="KS111" s="28"/>
      <c r="KT111" s="16"/>
      <c r="KU111" s="16"/>
      <c r="KV111" s="16"/>
      <c r="KW111" s="16"/>
      <c r="KX111" s="16"/>
      <c r="KY111" s="16"/>
      <c r="KZ111" s="16"/>
      <c r="LA111" s="16"/>
      <c r="LB111" s="16"/>
      <c r="LC111" s="16"/>
      <c r="LD111" s="16"/>
      <c r="LE111" s="16"/>
      <c r="LF111" s="10"/>
      <c r="LG111" s="10"/>
      <c r="LH111" s="10"/>
      <c r="LI111" s="10"/>
      <c r="LJ111" s="10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4"/>
      <c r="OS111" s="14"/>
      <c r="OT111" s="14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</row>
    <row r="112" spans="1:711" x14ac:dyDescent="0.25">
      <c r="A112" s="5" t="s">
        <v>119</v>
      </c>
      <c r="B112" s="20">
        <f t="shared" si="23"/>
        <v>3834566</v>
      </c>
      <c r="C112" s="20">
        <f t="shared" si="34"/>
        <v>3910897</v>
      </c>
      <c r="D112" s="20">
        <f t="shared" si="35"/>
        <v>3910897</v>
      </c>
      <c r="E112" s="30">
        <f t="shared" si="24"/>
        <v>3344740</v>
      </c>
      <c r="F112" s="30">
        <f t="shared" si="36"/>
        <v>3411871</v>
      </c>
      <c r="G112" s="30">
        <f t="shared" si="37"/>
        <v>3411871</v>
      </c>
      <c r="H112" s="28">
        <v>3079200</v>
      </c>
      <c r="I112" s="28">
        <v>3079200</v>
      </c>
      <c r="J112" s="28">
        <v>3079200</v>
      </c>
      <c r="K112" s="28">
        <v>265540</v>
      </c>
      <c r="L112" s="28">
        <v>332671</v>
      </c>
      <c r="M112" s="28">
        <v>332671</v>
      </c>
      <c r="N112" s="20">
        <f t="shared" si="25"/>
        <v>408826</v>
      </c>
      <c r="O112" s="20">
        <f t="shared" si="26"/>
        <v>408826</v>
      </c>
      <c r="P112" s="20">
        <f t="shared" si="27"/>
        <v>408826</v>
      </c>
      <c r="Q112" s="28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8"/>
      <c r="AL112" s="28"/>
      <c r="AM112" s="16"/>
      <c r="AN112" s="16"/>
      <c r="AO112" s="16"/>
      <c r="AP112" s="16"/>
      <c r="AQ112" s="16"/>
      <c r="AR112" s="16"/>
      <c r="AS112" s="19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28"/>
      <c r="BF112" s="28"/>
      <c r="BG112" s="28"/>
      <c r="BH112" s="16"/>
      <c r="BI112" s="16"/>
      <c r="BJ112" s="16"/>
      <c r="BK112" s="16"/>
      <c r="BL112" s="28"/>
      <c r="BM112" s="28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28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28"/>
      <c r="DC112" s="28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28"/>
      <c r="DT112" s="28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28"/>
      <c r="FB112" s="28"/>
      <c r="FC112" s="16"/>
      <c r="FD112" s="16"/>
      <c r="FE112" s="16"/>
      <c r="FF112" s="16"/>
      <c r="FG112" s="16"/>
      <c r="FH112" s="16"/>
      <c r="FI112" s="16"/>
      <c r="FJ112" s="28"/>
      <c r="FK112" s="16"/>
      <c r="FL112" s="16"/>
      <c r="FM112" s="28"/>
      <c r="FN112" s="28"/>
      <c r="FO112" s="16"/>
      <c r="FP112" s="28"/>
      <c r="FQ112" s="28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28"/>
      <c r="GC112" s="28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28"/>
      <c r="GR112" s="28"/>
      <c r="GS112" s="28"/>
      <c r="GT112" s="28"/>
      <c r="GU112" s="16"/>
      <c r="GV112" s="16"/>
      <c r="GW112" s="28"/>
      <c r="GX112" s="16"/>
      <c r="GY112" s="28"/>
      <c r="GZ112" s="28"/>
      <c r="HA112" s="16">
        <v>258826</v>
      </c>
      <c r="HB112" s="36">
        <v>258826</v>
      </c>
      <c r="HC112" s="28">
        <v>258826</v>
      </c>
      <c r="HD112" s="28"/>
      <c r="HE112" s="28"/>
      <c r="HF112" s="28"/>
      <c r="HG112" s="16"/>
      <c r="HH112" s="16"/>
      <c r="HI112" s="16"/>
      <c r="HJ112" s="16"/>
      <c r="HK112" s="28"/>
      <c r="HL112" s="28"/>
      <c r="HM112" s="16"/>
      <c r="HN112" s="28"/>
      <c r="HO112" s="28"/>
      <c r="HP112" s="28"/>
      <c r="HQ112" s="16"/>
      <c r="HR112" s="28"/>
      <c r="HS112" s="16">
        <v>150000</v>
      </c>
      <c r="HT112" s="51">
        <v>150000</v>
      </c>
      <c r="HU112" s="28">
        <v>150000</v>
      </c>
      <c r="HV112" s="28"/>
      <c r="HW112" s="28"/>
      <c r="HX112" s="28"/>
      <c r="HY112" s="28"/>
      <c r="HZ112" s="16"/>
      <c r="IA112" s="16"/>
      <c r="IB112" s="16"/>
      <c r="IC112" s="16"/>
      <c r="ID112" s="16"/>
      <c r="IE112" s="16"/>
      <c r="IF112" s="16"/>
      <c r="IG112" s="16"/>
      <c r="IH112" s="20">
        <f t="shared" si="28"/>
        <v>81000</v>
      </c>
      <c r="II112" s="20">
        <f t="shared" si="29"/>
        <v>90200</v>
      </c>
      <c r="IJ112" s="20">
        <f t="shared" si="30"/>
        <v>90200</v>
      </c>
      <c r="IK112" s="28"/>
      <c r="IL112" s="16"/>
      <c r="IM112" s="28"/>
      <c r="IN112" s="28"/>
      <c r="IO112" s="16"/>
      <c r="IP112" s="16"/>
      <c r="IQ112" s="16"/>
      <c r="IR112" s="16"/>
      <c r="IS112" s="28"/>
      <c r="IT112" s="16"/>
      <c r="IU112" s="16"/>
      <c r="IV112" s="16"/>
      <c r="IW112" s="16"/>
      <c r="IX112" s="16"/>
      <c r="IY112" s="16"/>
      <c r="IZ112" s="16"/>
      <c r="JA112" s="16"/>
      <c r="JB112" s="16"/>
      <c r="JC112" s="16"/>
      <c r="JD112" s="16"/>
      <c r="JE112" s="16"/>
      <c r="JF112" s="16"/>
      <c r="JG112" s="16"/>
      <c r="JH112" s="28"/>
      <c r="JI112" s="28"/>
      <c r="JJ112" s="16"/>
      <c r="JK112" s="28"/>
      <c r="JL112" s="16"/>
      <c r="JM112" s="28"/>
      <c r="JN112" s="28"/>
      <c r="JO112" s="16"/>
      <c r="JP112" s="16"/>
      <c r="JQ112" s="16"/>
      <c r="JR112" s="16"/>
      <c r="JS112" s="28"/>
      <c r="JT112" s="28"/>
      <c r="JU112" s="16"/>
      <c r="JV112" s="28"/>
      <c r="JW112" s="28"/>
      <c r="JX112" s="16">
        <v>81000</v>
      </c>
      <c r="JY112" s="28">
        <v>90200</v>
      </c>
      <c r="JZ112" s="28">
        <v>90200</v>
      </c>
      <c r="KA112" s="16"/>
      <c r="KB112" s="28"/>
      <c r="KC112" s="28"/>
      <c r="KD112" s="20">
        <f t="shared" si="31"/>
        <v>0</v>
      </c>
      <c r="KE112" s="20">
        <f t="shared" si="32"/>
        <v>0</v>
      </c>
      <c r="KF112" s="20">
        <f t="shared" si="33"/>
        <v>0</v>
      </c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16"/>
      <c r="KU112" s="16"/>
      <c r="KV112" s="16"/>
      <c r="KW112" s="16"/>
      <c r="KX112" s="16"/>
      <c r="KY112" s="16"/>
      <c r="KZ112" s="16"/>
      <c r="LA112" s="16"/>
      <c r="LB112" s="16"/>
      <c r="LC112" s="16"/>
      <c r="LD112" s="16"/>
      <c r="LE112" s="16"/>
      <c r="LF112" s="10"/>
      <c r="LG112" s="10"/>
      <c r="LH112" s="10"/>
      <c r="LI112" s="10"/>
      <c r="LJ112" s="10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4"/>
      <c r="OS112" s="14"/>
      <c r="OT112" s="14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</row>
    <row r="113" spans="1:711" x14ac:dyDescent="0.25">
      <c r="A113" s="5" t="s">
        <v>120</v>
      </c>
      <c r="B113" s="20">
        <f t="shared" si="23"/>
        <v>5847817</v>
      </c>
      <c r="C113" s="20">
        <f t="shared" si="34"/>
        <v>5873492</v>
      </c>
      <c r="D113" s="20">
        <f t="shared" si="35"/>
        <v>5873492</v>
      </c>
      <c r="E113" s="30">
        <f t="shared" si="24"/>
        <v>5227370</v>
      </c>
      <c r="F113" s="30">
        <f t="shared" si="36"/>
        <v>5243845</v>
      </c>
      <c r="G113" s="30">
        <f t="shared" si="37"/>
        <v>5243845</v>
      </c>
      <c r="H113" s="28">
        <v>4834900</v>
      </c>
      <c r="I113" s="28">
        <v>4834900</v>
      </c>
      <c r="J113" s="28">
        <v>4834900</v>
      </c>
      <c r="K113" s="28">
        <v>392470</v>
      </c>
      <c r="L113" s="28">
        <v>408945</v>
      </c>
      <c r="M113" s="28">
        <v>408945</v>
      </c>
      <c r="N113" s="20">
        <f t="shared" si="25"/>
        <v>539447</v>
      </c>
      <c r="O113" s="20">
        <f t="shared" si="26"/>
        <v>539447</v>
      </c>
      <c r="P113" s="20">
        <f t="shared" si="27"/>
        <v>539447</v>
      </c>
      <c r="Q113" s="28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8"/>
      <c r="AL113" s="28"/>
      <c r="AM113" s="16"/>
      <c r="AN113" s="16"/>
      <c r="AO113" s="16"/>
      <c r="AP113" s="16"/>
      <c r="AQ113" s="16"/>
      <c r="AR113" s="16"/>
      <c r="AS113" s="19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28"/>
      <c r="BF113" s="28"/>
      <c r="BG113" s="28"/>
      <c r="BH113" s="16"/>
      <c r="BI113" s="16"/>
      <c r="BJ113" s="16"/>
      <c r="BK113" s="16"/>
      <c r="BL113" s="28"/>
      <c r="BM113" s="28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28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28"/>
      <c r="DC113" s="28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28"/>
      <c r="DT113" s="28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28"/>
      <c r="FB113" s="28"/>
      <c r="FC113" s="16"/>
      <c r="FD113" s="16"/>
      <c r="FE113" s="16"/>
      <c r="FF113" s="16"/>
      <c r="FG113" s="16"/>
      <c r="FH113" s="16"/>
      <c r="FI113" s="16"/>
      <c r="FJ113" s="28"/>
      <c r="FK113" s="16"/>
      <c r="FL113" s="16"/>
      <c r="FM113" s="28"/>
      <c r="FN113" s="28"/>
      <c r="FO113" s="16"/>
      <c r="FP113" s="28"/>
      <c r="FQ113" s="28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28"/>
      <c r="GC113" s="28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28"/>
      <c r="GR113" s="28"/>
      <c r="GS113" s="28"/>
      <c r="GT113" s="28"/>
      <c r="GU113" s="16"/>
      <c r="GV113" s="16"/>
      <c r="GW113" s="28"/>
      <c r="GX113" s="16"/>
      <c r="GY113" s="28"/>
      <c r="GZ113" s="28"/>
      <c r="HA113" s="16">
        <v>539447</v>
      </c>
      <c r="HB113" s="36">
        <v>539447</v>
      </c>
      <c r="HC113" s="28">
        <v>539447</v>
      </c>
      <c r="HD113" s="28"/>
      <c r="HE113" s="28"/>
      <c r="HF113" s="28"/>
      <c r="HG113" s="16"/>
      <c r="HH113" s="16"/>
      <c r="HI113" s="16"/>
      <c r="HJ113" s="16"/>
      <c r="HK113" s="28"/>
      <c r="HL113" s="28"/>
      <c r="HM113" s="16"/>
      <c r="HN113" s="28"/>
      <c r="HO113" s="28"/>
      <c r="HP113" s="28"/>
      <c r="HQ113" s="16"/>
      <c r="HR113" s="28"/>
      <c r="HS113" s="16"/>
      <c r="HT113" s="28"/>
      <c r="HU113" s="28"/>
      <c r="HV113" s="28"/>
      <c r="HW113" s="28"/>
      <c r="HX113" s="28"/>
      <c r="HY113" s="28"/>
      <c r="HZ113" s="16"/>
      <c r="IA113" s="16"/>
      <c r="IB113" s="16"/>
      <c r="IC113" s="16"/>
      <c r="ID113" s="16"/>
      <c r="IE113" s="16"/>
      <c r="IF113" s="16"/>
      <c r="IG113" s="16"/>
      <c r="IH113" s="20">
        <f t="shared" si="28"/>
        <v>81000</v>
      </c>
      <c r="II113" s="20">
        <f t="shared" si="29"/>
        <v>90200</v>
      </c>
      <c r="IJ113" s="20">
        <f t="shared" si="30"/>
        <v>90200</v>
      </c>
      <c r="IK113" s="28"/>
      <c r="IL113" s="16"/>
      <c r="IM113" s="28"/>
      <c r="IN113" s="28"/>
      <c r="IO113" s="16"/>
      <c r="IP113" s="16"/>
      <c r="IQ113" s="16"/>
      <c r="IR113" s="16"/>
      <c r="IS113" s="28"/>
      <c r="IT113" s="16"/>
      <c r="IU113" s="16"/>
      <c r="IV113" s="16"/>
      <c r="IW113" s="16"/>
      <c r="IX113" s="16"/>
      <c r="IY113" s="16"/>
      <c r="IZ113" s="16"/>
      <c r="JA113" s="16"/>
      <c r="JB113" s="16"/>
      <c r="JC113" s="16"/>
      <c r="JD113" s="16"/>
      <c r="JE113" s="16"/>
      <c r="JF113" s="16"/>
      <c r="JG113" s="16"/>
      <c r="JH113" s="28"/>
      <c r="JI113" s="28"/>
      <c r="JJ113" s="16"/>
      <c r="JK113" s="28"/>
      <c r="JL113" s="16"/>
      <c r="JM113" s="28"/>
      <c r="JN113" s="28"/>
      <c r="JO113" s="16"/>
      <c r="JP113" s="16"/>
      <c r="JQ113" s="16"/>
      <c r="JR113" s="16"/>
      <c r="JS113" s="28"/>
      <c r="JT113" s="28"/>
      <c r="JU113" s="16"/>
      <c r="JV113" s="28"/>
      <c r="JW113" s="28"/>
      <c r="JX113" s="16">
        <v>81000</v>
      </c>
      <c r="JY113" s="28">
        <v>90200</v>
      </c>
      <c r="JZ113" s="28">
        <v>90200</v>
      </c>
      <c r="KA113" s="16"/>
      <c r="KB113" s="28"/>
      <c r="KC113" s="28"/>
      <c r="KD113" s="20">
        <f t="shared" si="31"/>
        <v>0</v>
      </c>
      <c r="KE113" s="20">
        <f t="shared" si="32"/>
        <v>0</v>
      </c>
      <c r="KF113" s="20">
        <f t="shared" si="33"/>
        <v>0</v>
      </c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16"/>
      <c r="KU113" s="16"/>
      <c r="KV113" s="16"/>
      <c r="KW113" s="16"/>
      <c r="KX113" s="16"/>
      <c r="KY113" s="16"/>
      <c r="KZ113" s="16"/>
      <c r="LA113" s="16"/>
      <c r="LB113" s="16"/>
      <c r="LC113" s="16"/>
      <c r="LD113" s="16"/>
      <c r="LE113" s="16"/>
      <c r="LF113" s="10"/>
      <c r="LG113" s="10"/>
      <c r="LH113" s="10"/>
      <c r="LI113" s="10"/>
      <c r="LJ113" s="10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4"/>
      <c r="OS113" s="14"/>
      <c r="OT113" s="14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</row>
    <row r="114" spans="1:711" x14ac:dyDescent="0.25">
      <c r="A114" s="5" t="s">
        <v>121</v>
      </c>
      <c r="B114" s="20">
        <f t="shared" si="23"/>
        <v>4121642</v>
      </c>
      <c r="C114" s="20">
        <f t="shared" si="34"/>
        <v>4623428</v>
      </c>
      <c r="D114" s="20">
        <f t="shared" si="35"/>
        <v>4623428</v>
      </c>
      <c r="E114" s="30">
        <f t="shared" si="24"/>
        <v>3181010</v>
      </c>
      <c r="F114" s="30">
        <f t="shared" si="36"/>
        <v>3323596</v>
      </c>
      <c r="G114" s="30">
        <f t="shared" si="37"/>
        <v>3323596</v>
      </c>
      <c r="H114" s="28">
        <v>2745300</v>
      </c>
      <c r="I114" s="28">
        <v>2745300</v>
      </c>
      <c r="J114" s="28">
        <v>2745300</v>
      </c>
      <c r="K114" s="28">
        <v>435710</v>
      </c>
      <c r="L114" s="28">
        <v>578296</v>
      </c>
      <c r="M114" s="28">
        <v>578296</v>
      </c>
      <c r="N114" s="20">
        <f t="shared" si="25"/>
        <v>859632</v>
      </c>
      <c r="O114" s="20">
        <f t="shared" si="26"/>
        <v>1209632</v>
      </c>
      <c r="P114" s="20">
        <f t="shared" si="27"/>
        <v>1209632</v>
      </c>
      <c r="Q114" s="28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8"/>
      <c r="AL114" s="28"/>
      <c r="AM114" s="16"/>
      <c r="AN114" s="16"/>
      <c r="AO114" s="16"/>
      <c r="AP114" s="16"/>
      <c r="AQ114" s="16"/>
      <c r="AR114" s="16"/>
      <c r="AS114" s="19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28"/>
      <c r="BF114" s="28"/>
      <c r="BG114" s="28"/>
      <c r="BH114" s="16"/>
      <c r="BI114" s="16"/>
      <c r="BJ114" s="16"/>
      <c r="BK114" s="16"/>
      <c r="BL114" s="28"/>
      <c r="BM114" s="28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28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28"/>
      <c r="DC114" s="28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28"/>
      <c r="DT114" s="28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28"/>
      <c r="FB114" s="28"/>
      <c r="FC114" s="16"/>
      <c r="FD114" s="16"/>
      <c r="FE114" s="16"/>
      <c r="FF114" s="16"/>
      <c r="FG114" s="16"/>
      <c r="FH114" s="16"/>
      <c r="FI114" s="16"/>
      <c r="FJ114" s="28"/>
      <c r="FK114" s="16"/>
      <c r="FL114" s="16"/>
      <c r="FM114" s="28"/>
      <c r="FN114" s="28"/>
      <c r="FO114" s="16"/>
      <c r="FP114" s="28"/>
      <c r="FQ114" s="28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28"/>
      <c r="GC114" s="28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28"/>
      <c r="GR114" s="28"/>
      <c r="GS114" s="28"/>
      <c r="GT114" s="28"/>
      <c r="GU114" s="16"/>
      <c r="GV114" s="16"/>
      <c r="GW114" s="28"/>
      <c r="GX114" s="16"/>
      <c r="GY114" s="28"/>
      <c r="GZ114" s="28"/>
      <c r="HA114" s="16">
        <v>359632</v>
      </c>
      <c r="HB114" s="36">
        <v>359632</v>
      </c>
      <c r="HC114" s="28">
        <v>359632</v>
      </c>
      <c r="HD114" s="28"/>
      <c r="HE114" s="28"/>
      <c r="HF114" s="28"/>
      <c r="HG114" s="16"/>
      <c r="HH114" s="16"/>
      <c r="HI114" s="16"/>
      <c r="HJ114" s="16"/>
      <c r="HK114" s="28"/>
      <c r="HL114" s="28"/>
      <c r="HM114" s="16"/>
      <c r="HN114" s="28"/>
      <c r="HO114" s="28"/>
      <c r="HP114" s="28">
        <v>170000</v>
      </c>
      <c r="HQ114" s="36">
        <v>170000</v>
      </c>
      <c r="HR114" s="28">
        <v>170000</v>
      </c>
      <c r="HS114" s="16"/>
      <c r="HT114" s="28"/>
      <c r="HU114" s="28"/>
      <c r="HV114" s="28">
        <v>330000</v>
      </c>
      <c r="HW114" s="34">
        <v>680000</v>
      </c>
      <c r="HX114" s="28">
        <v>680000</v>
      </c>
      <c r="HY114" s="28"/>
      <c r="HZ114" s="16"/>
      <c r="IA114" s="16"/>
      <c r="IB114" s="16"/>
      <c r="IC114" s="16"/>
      <c r="ID114" s="16"/>
      <c r="IE114" s="16"/>
      <c r="IF114" s="16"/>
      <c r="IG114" s="16"/>
      <c r="IH114" s="20">
        <f t="shared" si="28"/>
        <v>81000</v>
      </c>
      <c r="II114" s="20">
        <f t="shared" si="29"/>
        <v>90200</v>
      </c>
      <c r="IJ114" s="20">
        <f t="shared" si="30"/>
        <v>90200</v>
      </c>
      <c r="IK114" s="28"/>
      <c r="IL114" s="16"/>
      <c r="IM114" s="28"/>
      <c r="IN114" s="28"/>
      <c r="IO114" s="16"/>
      <c r="IP114" s="16"/>
      <c r="IQ114" s="16"/>
      <c r="IR114" s="16"/>
      <c r="IS114" s="28"/>
      <c r="IT114" s="16"/>
      <c r="IU114" s="16"/>
      <c r="IV114" s="16"/>
      <c r="IW114" s="16"/>
      <c r="IX114" s="16"/>
      <c r="IY114" s="16"/>
      <c r="IZ114" s="16"/>
      <c r="JA114" s="16"/>
      <c r="JB114" s="16"/>
      <c r="JC114" s="16"/>
      <c r="JD114" s="16"/>
      <c r="JE114" s="16"/>
      <c r="JF114" s="16"/>
      <c r="JG114" s="16"/>
      <c r="JH114" s="28"/>
      <c r="JI114" s="28"/>
      <c r="JJ114" s="16"/>
      <c r="JK114" s="28"/>
      <c r="JL114" s="16"/>
      <c r="JM114" s="28"/>
      <c r="JN114" s="28"/>
      <c r="JO114" s="16"/>
      <c r="JP114" s="16"/>
      <c r="JQ114" s="16"/>
      <c r="JR114" s="16"/>
      <c r="JS114" s="28"/>
      <c r="JT114" s="28"/>
      <c r="JU114" s="16"/>
      <c r="JV114" s="28"/>
      <c r="JW114" s="28"/>
      <c r="JX114" s="16">
        <v>81000</v>
      </c>
      <c r="JY114" s="28">
        <v>90200</v>
      </c>
      <c r="JZ114" s="28">
        <v>90200</v>
      </c>
      <c r="KA114" s="16"/>
      <c r="KB114" s="28"/>
      <c r="KC114" s="28"/>
      <c r="KD114" s="20">
        <f t="shared" si="31"/>
        <v>0</v>
      </c>
      <c r="KE114" s="20">
        <f t="shared" si="32"/>
        <v>0</v>
      </c>
      <c r="KF114" s="20">
        <f t="shared" si="33"/>
        <v>0</v>
      </c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16"/>
      <c r="KU114" s="16"/>
      <c r="KV114" s="16"/>
      <c r="KW114" s="16"/>
      <c r="KX114" s="16"/>
      <c r="KY114" s="16"/>
      <c r="KZ114" s="16"/>
      <c r="LA114" s="16"/>
      <c r="LB114" s="16"/>
      <c r="LC114" s="16"/>
      <c r="LD114" s="16"/>
      <c r="LE114" s="16"/>
      <c r="LF114" s="10"/>
      <c r="LG114" s="10"/>
      <c r="LH114" s="10"/>
      <c r="LI114" s="10"/>
      <c r="LJ114" s="10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4"/>
      <c r="OS114" s="14"/>
      <c r="OT114" s="14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</row>
    <row r="115" spans="1:711" x14ac:dyDescent="0.25">
      <c r="A115" s="5" t="s">
        <v>122</v>
      </c>
      <c r="B115" s="20">
        <f t="shared" si="23"/>
        <v>2775338</v>
      </c>
      <c r="C115" s="20">
        <f t="shared" si="34"/>
        <v>3754448</v>
      </c>
      <c r="D115" s="20">
        <f t="shared" si="35"/>
        <v>3754448</v>
      </c>
      <c r="E115" s="30">
        <f t="shared" si="24"/>
        <v>2379660</v>
      </c>
      <c r="F115" s="30">
        <f t="shared" si="36"/>
        <v>2439570</v>
      </c>
      <c r="G115" s="30">
        <f t="shared" si="37"/>
        <v>2439570</v>
      </c>
      <c r="H115" s="28">
        <v>2205600</v>
      </c>
      <c r="I115" s="28">
        <v>2205600</v>
      </c>
      <c r="J115" s="28">
        <v>2205600</v>
      </c>
      <c r="K115" s="28">
        <v>174060</v>
      </c>
      <c r="L115" s="28">
        <v>233970</v>
      </c>
      <c r="M115" s="28">
        <v>233970</v>
      </c>
      <c r="N115" s="20">
        <f t="shared" si="25"/>
        <v>314678</v>
      </c>
      <c r="O115" s="20">
        <f t="shared" si="26"/>
        <v>1224678</v>
      </c>
      <c r="P115" s="20">
        <f t="shared" si="27"/>
        <v>1224678</v>
      </c>
      <c r="Q115" s="28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28"/>
      <c r="AL115" s="28"/>
      <c r="AM115" s="16"/>
      <c r="AN115" s="16"/>
      <c r="AO115" s="16"/>
      <c r="AP115" s="16"/>
      <c r="AQ115" s="16"/>
      <c r="AR115" s="16"/>
      <c r="AS115" s="19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28"/>
      <c r="BF115" s="28"/>
      <c r="BG115" s="28"/>
      <c r="BH115" s="16"/>
      <c r="BI115" s="16"/>
      <c r="BJ115" s="16"/>
      <c r="BK115" s="16"/>
      <c r="BL115" s="28"/>
      <c r="BM115" s="28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28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28"/>
      <c r="DC115" s="28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28">
        <v>910000</v>
      </c>
      <c r="DT115" s="28">
        <v>910000</v>
      </c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28"/>
      <c r="FB115" s="28"/>
      <c r="FC115" s="16"/>
      <c r="FD115" s="16"/>
      <c r="FE115" s="16"/>
      <c r="FF115" s="16"/>
      <c r="FG115" s="16"/>
      <c r="FH115" s="16"/>
      <c r="FI115" s="16"/>
      <c r="FJ115" s="28"/>
      <c r="FK115" s="16"/>
      <c r="FL115" s="16"/>
      <c r="FM115" s="28"/>
      <c r="FN115" s="28"/>
      <c r="FO115" s="16"/>
      <c r="FP115" s="28"/>
      <c r="FQ115" s="28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28"/>
      <c r="GC115" s="28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28"/>
      <c r="GR115" s="28"/>
      <c r="GS115" s="28"/>
      <c r="GT115" s="28"/>
      <c r="GU115" s="16"/>
      <c r="GV115" s="16"/>
      <c r="GW115" s="28"/>
      <c r="GX115" s="16"/>
      <c r="GY115" s="28"/>
      <c r="GZ115" s="28"/>
      <c r="HA115" s="16">
        <v>314678</v>
      </c>
      <c r="HB115" s="36">
        <v>314678</v>
      </c>
      <c r="HC115" s="28">
        <v>314678</v>
      </c>
      <c r="HD115" s="28"/>
      <c r="HE115" s="28"/>
      <c r="HF115" s="28"/>
      <c r="HG115" s="16"/>
      <c r="HH115" s="16"/>
      <c r="HI115" s="16"/>
      <c r="HJ115" s="16"/>
      <c r="HK115" s="28"/>
      <c r="HL115" s="28"/>
      <c r="HM115" s="16"/>
      <c r="HN115" s="28"/>
      <c r="HO115" s="28"/>
      <c r="HP115" s="28"/>
      <c r="HQ115" s="16"/>
      <c r="HR115" s="28"/>
      <c r="HS115" s="16"/>
      <c r="HT115" s="28"/>
      <c r="HU115" s="28"/>
      <c r="HV115" s="28"/>
      <c r="HW115" s="28"/>
      <c r="HX115" s="28"/>
      <c r="HY115" s="28"/>
      <c r="HZ115" s="16"/>
      <c r="IA115" s="16"/>
      <c r="IB115" s="16"/>
      <c r="IC115" s="16"/>
      <c r="ID115" s="16"/>
      <c r="IE115" s="16"/>
      <c r="IF115" s="16"/>
      <c r="IG115" s="16"/>
      <c r="IH115" s="20">
        <f t="shared" si="28"/>
        <v>81000</v>
      </c>
      <c r="II115" s="20">
        <f t="shared" si="29"/>
        <v>90200</v>
      </c>
      <c r="IJ115" s="20">
        <f t="shared" si="30"/>
        <v>90200</v>
      </c>
      <c r="IK115" s="28"/>
      <c r="IL115" s="16"/>
      <c r="IM115" s="28"/>
      <c r="IN115" s="28"/>
      <c r="IO115" s="16"/>
      <c r="IP115" s="16"/>
      <c r="IQ115" s="16"/>
      <c r="IR115" s="16"/>
      <c r="IS115" s="28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28"/>
      <c r="JI115" s="28"/>
      <c r="JJ115" s="16"/>
      <c r="JK115" s="28"/>
      <c r="JL115" s="16"/>
      <c r="JM115" s="28"/>
      <c r="JN115" s="28"/>
      <c r="JO115" s="16"/>
      <c r="JP115" s="16"/>
      <c r="JQ115" s="16"/>
      <c r="JR115" s="16"/>
      <c r="JS115" s="28"/>
      <c r="JT115" s="28"/>
      <c r="JU115" s="16"/>
      <c r="JV115" s="28"/>
      <c r="JW115" s="28"/>
      <c r="JX115" s="16">
        <v>81000</v>
      </c>
      <c r="JY115" s="28">
        <v>90200</v>
      </c>
      <c r="JZ115" s="28">
        <v>90200</v>
      </c>
      <c r="KA115" s="16"/>
      <c r="KB115" s="28"/>
      <c r="KC115" s="28"/>
      <c r="KD115" s="20">
        <f t="shared" si="31"/>
        <v>0</v>
      </c>
      <c r="KE115" s="20">
        <f t="shared" si="32"/>
        <v>0</v>
      </c>
      <c r="KF115" s="20">
        <f t="shared" si="33"/>
        <v>0</v>
      </c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0"/>
      <c r="LG115" s="10"/>
      <c r="LH115" s="10"/>
      <c r="LI115" s="10"/>
      <c r="LJ115" s="10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4"/>
      <c r="OS115" s="14"/>
      <c r="OT115" s="14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</row>
    <row r="116" spans="1:711" x14ac:dyDescent="0.25">
      <c r="A116" s="5" t="s">
        <v>123</v>
      </c>
      <c r="B116" s="20">
        <f t="shared" si="23"/>
        <v>4040764</v>
      </c>
      <c r="C116" s="20">
        <f t="shared" si="34"/>
        <v>4049964</v>
      </c>
      <c r="D116" s="20">
        <f t="shared" si="35"/>
        <v>4049964</v>
      </c>
      <c r="E116" s="30">
        <f t="shared" si="24"/>
        <v>3681050</v>
      </c>
      <c r="F116" s="30">
        <f t="shared" si="36"/>
        <v>3681050</v>
      </c>
      <c r="G116" s="30">
        <f t="shared" si="37"/>
        <v>3681050</v>
      </c>
      <c r="H116" s="28">
        <v>3616100</v>
      </c>
      <c r="I116" s="28">
        <v>3616100</v>
      </c>
      <c r="J116" s="28">
        <v>3616100</v>
      </c>
      <c r="K116" s="28">
        <v>64950</v>
      </c>
      <c r="L116" s="28">
        <v>64950</v>
      </c>
      <c r="M116" s="28">
        <v>64950</v>
      </c>
      <c r="N116" s="20">
        <f t="shared" si="25"/>
        <v>278714</v>
      </c>
      <c r="O116" s="20">
        <f t="shared" si="26"/>
        <v>278714</v>
      </c>
      <c r="P116" s="20">
        <f t="shared" si="27"/>
        <v>278714</v>
      </c>
      <c r="Q116" s="28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28"/>
      <c r="AL116" s="28"/>
      <c r="AM116" s="16"/>
      <c r="AN116" s="16"/>
      <c r="AO116" s="16"/>
      <c r="AP116" s="16"/>
      <c r="AQ116" s="16"/>
      <c r="AR116" s="16"/>
      <c r="AS116" s="19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28"/>
      <c r="BF116" s="28"/>
      <c r="BG116" s="28"/>
      <c r="BH116" s="16"/>
      <c r="BI116" s="16"/>
      <c r="BJ116" s="16"/>
      <c r="BK116" s="16"/>
      <c r="BL116" s="28"/>
      <c r="BM116" s="28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28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28"/>
      <c r="DC116" s="28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28"/>
      <c r="DT116" s="28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28"/>
      <c r="FB116" s="28"/>
      <c r="FC116" s="16"/>
      <c r="FD116" s="16"/>
      <c r="FE116" s="16"/>
      <c r="FF116" s="16"/>
      <c r="FG116" s="16"/>
      <c r="FH116" s="16"/>
      <c r="FI116" s="16"/>
      <c r="FJ116" s="28"/>
      <c r="FK116" s="16"/>
      <c r="FL116" s="16"/>
      <c r="FM116" s="28"/>
      <c r="FN116" s="28"/>
      <c r="FO116" s="16"/>
      <c r="FP116" s="28"/>
      <c r="FQ116" s="28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28"/>
      <c r="GC116" s="28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28"/>
      <c r="GR116" s="28"/>
      <c r="GS116" s="28"/>
      <c r="GT116" s="28"/>
      <c r="GU116" s="16"/>
      <c r="GV116" s="16"/>
      <c r="GW116" s="28"/>
      <c r="GX116" s="16"/>
      <c r="GY116" s="28"/>
      <c r="GZ116" s="28"/>
      <c r="HA116" s="16">
        <v>278714</v>
      </c>
      <c r="HB116" s="36">
        <v>278714</v>
      </c>
      <c r="HC116" s="28">
        <v>278714</v>
      </c>
      <c r="HD116" s="28"/>
      <c r="HE116" s="28"/>
      <c r="HF116" s="28"/>
      <c r="HG116" s="16"/>
      <c r="HH116" s="16"/>
      <c r="HI116" s="16"/>
      <c r="HJ116" s="16"/>
      <c r="HK116" s="28"/>
      <c r="HL116" s="28"/>
      <c r="HM116" s="16"/>
      <c r="HN116" s="28"/>
      <c r="HO116" s="28"/>
      <c r="HP116" s="28"/>
      <c r="HQ116" s="16"/>
      <c r="HR116" s="28"/>
      <c r="HS116" s="16"/>
      <c r="HT116" s="28"/>
      <c r="HU116" s="28"/>
      <c r="HV116" s="28"/>
      <c r="HW116" s="28"/>
      <c r="HX116" s="28"/>
      <c r="HY116" s="28"/>
      <c r="HZ116" s="16"/>
      <c r="IA116" s="16"/>
      <c r="IB116" s="16"/>
      <c r="IC116" s="16"/>
      <c r="ID116" s="16"/>
      <c r="IE116" s="16"/>
      <c r="IF116" s="16"/>
      <c r="IG116" s="16"/>
      <c r="IH116" s="20">
        <f t="shared" si="28"/>
        <v>81000</v>
      </c>
      <c r="II116" s="20">
        <f t="shared" si="29"/>
        <v>90200</v>
      </c>
      <c r="IJ116" s="20">
        <f t="shared" si="30"/>
        <v>90200</v>
      </c>
      <c r="IK116" s="28"/>
      <c r="IL116" s="16"/>
      <c r="IM116" s="28"/>
      <c r="IN116" s="28"/>
      <c r="IO116" s="16"/>
      <c r="IP116" s="16"/>
      <c r="IQ116" s="16"/>
      <c r="IR116" s="16"/>
      <c r="IS116" s="28"/>
      <c r="IT116" s="16"/>
      <c r="IU116" s="16"/>
      <c r="IV116" s="16"/>
      <c r="IW116" s="16"/>
      <c r="IX116" s="16"/>
      <c r="IY116" s="16"/>
      <c r="IZ116" s="16"/>
      <c r="JA116" s="16"/>
      <c r="JB116" s="16"/>
      <c r="JC116" s="16"/>
      <c r="JD116" s="16"/>
      <c r="JE116" s="16"/>
      <c r="JF116" s="16"/>
      <c r="JG116" s="16"/>
      <c r="JH116" s="28"/>
      <c r="JI116" s="28"/>
      <c r="JJ116" s="16"/>
      <c r="JK116" s="28"/>
      <c r="JL116" s="16"/>
      <c r="JM116" s="28"/>
      <c r="JN116" s="28"/>
      <c r="JO116" s="16"/>
      <c r="JP116" s="16"/>
      <c r="JQ116" s="16"/>
      <c r="JR116" s="16"/>
      <c r="JS116" s="28"/>
      <c r="JT116" s="28"/>
      <c r="JU116" s="16"/>
      <c r="JV116" s="28"/>
      <c r="JW116" s="28"/>
      <c r="JX116" s="16">
        <v>81000</v>
      </c>
      <c r="JY116" s="28">
        <v>90200</v>
      </c>
      <c r="JZ116" s="28">
        <v>90200</v>
      </c>
      <c r="KA116" s="16"/>
      <c r="KB116" s="28"/>
      <c r="KC116" s="28"/>
      <c r="KD116" s="20">
        <f t="shared" si="31"/>
        <v>0</v>
      </c>
      <c r="KE116" s="20">
        <f t="shared" si="32"/>
        <v>0</v>
      </c>
      <c r="KF116" s="20">
        <f t="shared" si="33"/>
        <v>0</v>
      </c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16"/>
      <c r="KU116" s="16"/>
      <c r="KV116" s="16"/>
      <c r="KW116" s="16"/>
      <c r="KX116" s="16"/>
      <c r="KY116" s="16"/>
      <c r="KZ116" s="16"/>
      <c r="LA116" s="16"/>
      <c r="LB116" s="16"/>
      <c r="LC116" s="16"/>
      <c r="LD116" s="16"/>
      <c r="LE116" s="16"/>
      <c r="LF116" s="10"/>
      <c r="LG116" s="10"/>
      <c r="LH116" s="10"/>
      <c r="LI116" s="10"/>
      <c r="LJ116" s="10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4"/>
      <c r="OS116" s="14"/>
      <c r="OT116" s="14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</row>
    <row r="117" spans="1:711" x14ac:dyDescent="0.25">
      <c r="A117" s="4" t="s">
        <v>124</v>
      </c>
      <c r="B117" s="20">
        <f t="shared" si="23"/>
        <v>160943466.07999998</v>
      </c>
      <c r="C117" s="20">
        <f t="shared" si="34"/>
        <v>193328445.11000001</v>
      </c>
      <c r="D117" s="20">
        <f t="shared" si="35"/>
        <v>191133177.47000003</v>
      </c>
      <c r="E117" s="30">
        <f t="shared" si="24"/>
        <v>85827390</v>
      </c>
      <c r="F117" s="30">
        <f t="shared" si="36"/>
        <v>88150388</v>
      </c>
      <c r="G117" s="30">
        <f t="shared" si="37"/>
        <v>88150388</v>
      </c>
      <c r="H117" s="28">
        <v>82113700</v>
      </c>
      <c r="I117" s="28">
        <v>82113700</v>
      </c>
      <c r="J117" s="28">
        <v>82113700</v>
      </c>
      <c r="K117" s="28">
        <v>3713690</v>
      </c>
      <c r="L117" s="28">
        <v>6036688</v>
      </c>
      <c r="M117" s="28">
        <v>6036688</v>
      </c>
      <c r="N117" s="20">
        <f t="shared" si="25"/>
        <v>5031979.4399999995</v>
      </c>
      <c r="O117" s="20">
        <f t="shared" si="26"/>
        <v>34566774.280000001</v>
      </c>
      <c r="P117" s="20">
        <f t="shared" si="27"/>
        <v>32667538.770000003</v>
      </c>
      <c r="Q117" s="28"/>
      <c r="R117" s="16"/>
      <c r="S117" s="16"/>
      <c r="T117" s="16"/>
      <c r="U117" s="16"/>
      <c r="V117" s="16"/>
      <c r="W117" s="16"/>
      <c r="X117" s="16"/>
      <c r="Y117" s="16"/>
      <c r="Z117" s="16"/>
      <c r="AA117" s="16">
        <v>369417.99</v>
      </c>
      <c r="AB117" s="16">
        <v>369417.99</v>
      </c>
      <c r="AC117" s="16"/>
      <c r="AD117" s="16"/>
      <c r="AE117" s="16"/>
      <c r="AF117" s="16"/>
      <c r="AG117" s="16">
        <v>71236.92</v>
      </c>
      <c r="AH117" s="16">
        <v>71236.92</v>
      </c>
      <c r="AI117" s="16">
        <v>1117058.69</v>
      </c>
      <c r="AJ117" s="16">
        <v>1117058.69</v>
      </c>
      <c r="AK117" s="28">
        <v>1117058.69</v>
      </c>
      <c r="AL117" s="28"/>
      <c r="AM117" s="16"/>
      <c r="AN117" s="16"/>
      <c r="AO117" s="16"/>
      <c r="AP117" s="16"/>
      <c r="AQ117" s="16"/>
      <c r="AR117" s="16"/>
      <c r="AS117" s="19">
        <v>2238602.2000000002</v>
      </c>
      <c r="AT117" s="16">
        <v>2238602.2000000002</v>
      </c>
      <c r="AU117" s="16"/>
      <c r="AV117" s="16"/>
      <c r="AW117" s="16"/>
      <c r="AX117" s="16"/>
      <c r="AY117" s="16"/>
      <c r="AZ117" s="16"/>
      <c r="BA117" s="16"/>
      <c r="BB117" s="16"/>
      <c r="BC117" s="16"/>
      <c r="BD117" s="16">
        <v>265628.40999999997</v>
      </c>
      <c r="BE117" s="28">
        <v>340869.06</v>
      </c>
      <c r="BF117" s="28">
        <v>340869.06</v>
      </c>
      <c r="BG117" s="28">
        <v>283301</v>
      </c>
      <c r="BH117" s="16">
        <v>396391</v>
      </c>
      <c r="BI117" s="16">
        <v>396391</v>
      </c>
      <c r="BJ117" s="16">
        <v>69185.899999999994</v>
      </c>
      <c r="BK117" s="16">
        <v>100987.3</v>
      </c>
      <c r="BL117" s="28">
        <v>100987.3</v>
      </c>
      <c r="BM117" s="28"/>
      <c r="BN117" s="16"/>
      <c r="BO117" s="16"/>
      <c r="BP117" s="16"/>
      <c r="BQ117" s="16"/>
      <c r="BR117" s="16"/>
      <c r="BS117" s="16"/>
      <c r="BT117" s="16"/>
      <c r="BU117" s="16"/>
      <c r="BV117" s="16">
        <v>679690.44</v>
      </c>
      <c r="BW117" s="16">
        <v>332259.40999999997</v>
      </c>
      <c r="BX117" s="16">
        <v>332259.40999999997</v>
      </c>
      <c r="BY117" s="16"/>
      <c r="BZ117" s="16">
        <v>1585048.25</v>
      </c>
      <c r="CA117" s="28">
        <v>1245276.3799999999</v>
      </c>
      <c r="CB117" s="16"/>
      <c r="CC117" s="16">
        <v>2259172.91</v>
      </c>
      <c r="CD117" s="16">
        <v>2241338.42</v>
      </c>
      <c r="CE117" s="16"/>
      <c r="CF117" s="16"/>
      <c r="CG117" s="16"/>
      <c r="CH117" s="16">
        <v>279510</v>
      </c>
      <c r="CI117" s="16">
        <v>176055</v>
      </c>
      <c r="CJ117" s="28">
        <v>176055</v>
      </c>
      <c r="CK117" s="28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>
        <v>5417903.1299999999</v>
      </c>
      <c r="DB117" s="28">
        <v>5417903.1299999999</v>
      </c>
      <c r="DC117" s="28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>
        <v>8917892.4700000007</v>
      </c>
      <c r="DQ117" s="16">
        <v>7376263.3200000003</v>
      </c>
      <c r="DR117" s="16"/>
      <c r="DS117" s="28"/>
      <c r="DT117" s="28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>
        <v>169194.78</v>
      </c>
      <c r="EL117" s="16">
        <v>169194.78</v>
      </c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28"/>
      <c r="FB117" s="28"/>
      <c r="FC117" s="16"/>
      <c r="FD117" s="16"/>
      <c r="FE117" s="16"/>
      <c r="FF117" s="16"/>
      <c r="FG117" s="16"/>
      <c r="FH117" s="16"/>
      <c r="FI117" s="16"/>
      <c r="FJ117" s="28"/>
      <c r="FK117" s="16"/>
      <c r="FL117" s="16"/>
      <c r="FM117" s="28"/>
      <c r="FN117" s="28"/>
      <c r="FO117" s="34">
        <v>869500.17</v>
      </c>
      <c r="FP117" s="28">
        <v>869500.17</v>
      </c>
      <c r="FQ117" s="28"/>
      <c r="FR117" s="16"/>
      <c r="FS117" s="16"/>
      <c r="FT117" s="16"/>
      <c r="FU117" s="41">
        <v>6500000</v>
      </c>
      <c r="FV117" s="16">
        <v>6500000</v>
      </c>
      <c r="FW117" s="16"/>
      <c r="FX117" s="16"/>
      <c r="FY117" s="16"/>
      <c r="FZ117" s="16"/>
      <c r="GA117" s="16"/>
      <c r="GB117" s="28"/>
      <c r="GC117" s="28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>
        <v>1117580</v>
      </c>
      <c r="GQ117" s="28">
        <v>1117580</v>
      </c>
      <c r="GR117" s="28"/>
      <c r="GS117" s="28"/>
      <c r="GT117" s="28"/>
      <c r="GU117" s="16"/>
      <c r="GV117" s="16"/>
      <c r="GW117" s="28"/>
      <c r="GX117" s="16"/>
      <c r="GY117" s="28"/>
      <c r="GZ117" s="28"/>
      <c r="HA117" s="16">
        <v>2337605</v>
      </c>
      <c r="HB117" s="36">
        <v>2337605</v>
      </c>
      <c r="HC117" s="28">
        <v>2337605</v>
      </c>
      <c r="HD117" s="28"/>
      <c r="HE117" s="28"/>
      <c r="HF117" s="28"/>
      <c r="HG117" s="16"/>
      <c r="HH117" s="16"/>
      <c r="HI117" s="16"/>
      <c r="HJ117" s="16"/>
      <c r="HK117" s="28"/>
      <c r="HL117" s="28"/>
      <c r="HM117" s="16"/>
      <c r="HN117" s="34">
        <v>250000</v>
      </c>
      <c r="HO117" s="28">
        <v>250000</v>
      </c>
      <c r="HP117" s="28"/>
      <c r="HQ117" s="16"/>
      <c r="HR117" s="28"/>
      <c r="HS117" s="16"/>
      <c r="HT117" s="28"/>
      <c r="HU117" s="28"/>
      <c r="HV117" s="28"/>
      <c r="HW117" s="28"/>
      <c r="HX117" s="28"/>
      <c r="HY117" s="28"/>
      <c r="HZ117" s="16"/>
      <c r="IA117" s="16"/>
      <c r="IB117" s="16"/>
      <c r="IC117" s="16"/>
      <c r="ID117" s="16"/>
      <c r="IE117" s="16"/>
      <c r="IF117" s="16"/>
      <c r="IG117" s="16"/>
      <c r="IH117" s="20">
        <f t="shared" si="28"/>
        <v>70084096.640000001</v>
      </c>
      <c r="II117" s="20">
        <f t="shared" si="29"/>
        <v>69177462.830000013</v>
      </c>
      <c r="IJ117" s="20">
        <f t="shared" si="30"/>
        <v>68953676.24000001</v>
      </c>
      <c r="IK117" s="28">
        <v>8429371</v>
      </c>
      <c r="IL117" s="16">
        <v>8422749</v>
      </c>
      <c r="IM117" s="28">
        <v>8422749</v>
      </c>
      <c r="IN117" s="28"/>
      <c r="IO117" s="16"/>
      <c r="IP117" s="16"/>
      <c r="IQ117" s="16">
        <v>59183779.25</v>
      </c>
      <c r="IR117" s="16">
        <v>58714420.329999998</v>
      </c>
      <c r="IS117" s="28">
        <v>58714420.329999998</v>
      </c>
      <c r="IT117" s="16"/>
      <c r="IU117" s="16"/>
      <c r="IV117" s="16"/>
      <c r="IW117" s="16">
        <v>109035</v>
      </c>
      <c r="IX117" s="16">
        <v>109035</v>
      </c>
      <c r="IY117" s="16">
        <v>109035</v>
      </c>
      <c r="IZ117" s="16">
        <v>24841</v>
      </c>
      <c r="JA117" s="16">
        <v>24841</v>
      </c>
      <c r="JB117" s="16">
        <v>24841</v>
      </c>
      <c r="JC117" s="16">
        <v>601768.13</v>
      </c>
      <c r="JD117" s="16">
        <v>294534.93</v>
      </c>
      <c r="JE117" s="16">
        <v>294534.93</v>
      </c>
      <c r="JF117" s="16">
        <v>1073457</v>
      </c>
      <c r="JG117" s="16">
        <v>954857.94</v>
      </c>
      <c r="JH117" s="28">
        <v>954857.94</v>
      </c>
      <c r="JI117" s="28">
        <v>25410</v>
      </c>
      <c r="JJ117" s="16"/>
      <c r="JK117" s="28"/>
      <c r="JL117" s="16">
        <v>6388.2</v>
      </c>
      <c r="JM117" s="28">
        <v>6388.2</v>
      </c>
      <c r="JN117" s="28">
        <v>6388.2</v>
      </c>
      <c r="JO117" s="16">
        <v>391849.84</v>
      </c>
      <c r="JP117" s="16">
        <v>391849.84</v>
      </c>
      <c r="JQ117" s="16">
        <v>391849.84</v>
      </c>
      <c r="JR117" s="16">
        <v>10060.219999999999</v>
      </c>
      <c r="JS117" s="28">
        <v>30519.51</v>
      </c>
      <c r="JT117" s="28">
        <v>30000</v>
      </c>
      <c r="JU117" s="16">
        <v>228137</v>
      </c>
      <c r="JV117" s="28">
        <v>228137</v>
      </c>
      <c r="JW117" s="28">
        <v>5000</v>
      </c>
      <c r="JX117" s="16"/>
      <c r="JY117" s="28"/>
      <c r="JZ117" s="28"/>
      <c r="KA117" s="16"/>
      <c r="KB117" s="28">
        <v>130.08000000000001</v>
      </c>
      <c r="KC117" s="28">
        <v>0</v>
      </c>
      <c r="KD117" s="20">
        <f t="shared" si="31"/>
        <v>0</v>
      </c>
      <c r="KE117" s="20">
        <f t="shared" si="32"/>
        <v>1433820</v>
      </c>
      <c r="KF117" s="20">
        <f t="shared" si="33"/>
        <v>1361574.46</v>
      </c>
      <c r="KG117" s="28"/>
      <c r="KH117" s="28">
        <v>1380120</v>
      </c>
      <c r="KI117" s="28">
        <v>1307874.46</v>
      </c>
      <c r="KJ117" s="28"/>
      <c r="KK117" s="28"/>
      <c r="KL117" s="28"/>
      <c r="KM117" s="28"/>
      <c r="KN117" s="28">
        <v>53700</v>
      </c>
      <c r="KO117" s="28">
        <v>53700</v>
      </c>
      <c r="KP117" s="28"/>
      <c r="KQ117" s="28"/>
      <c r="KR117" s="28"/>
      <c r="KS117" s="28"/>
      <c r="KT117" s="16"/>
      <c r="KU117" s="16"/>
      <c r="KV117" s="16"/>
      <c r="KW117" s="16"/>
      <c r="KX117" s="16"/>
      <c r="KY117" s="16"/>
      <c r="KZ117" s="16"/>
      <c r="LA117" s="16"/>
      <c r="LB117" s="16"/>
      <c r="LC117" s="16"/>
      <c r="LD117" s="16"/>
      <c r="LE117" s="16"/>
      <c r="LF117" s="10"/>
      <c r="LG117" s="10"/>
      <c r="LH117" s="10"/>
      <c r="LI117" s="10"/>
      <c r="LJ117" s="10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4"/>
      <c r="OS117" s="14"/>
      <c r="OT117" s="14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</row>
    <row r="118" spans="1:711" x14ac:dyDescent="0.25">
      <c r="A118" s="5" t="s">
        <v>125</v>
      </c>
      <c r="B118" s="20">
        <f t="shared" si="23"/>
        <v>12447785</v>
      </c>
      <c r="C118" s="20">
        <f t="shared" si="34"/>
        <v>19462550.490000002</v>
      </c>
      <c r="D118" s="20">
        <f t="shared" si="35"/>
        <v>18948468.530000001</v>
      </c>
      <c r="E118" s="30">
        <f t="shared" si="24"/>
        <v>10692530</v>
      </c>
      <c r="F118" s="30">
        <f t="shared" si="36"/>
        <v>10692530</v>
      </c>
      <c r="G118" s="30">
        <f t="shared" si="37"/>
        <v>10692530</v>
      </c>
      <c r="H118" s="28">
        <v>9945200</v>
      </c>
      <c r="I118" s="28">
        <v>9945200</v>
      </c>
      <c r="J118" s="28">
        <v>9945200</v>
      </c>
      <c r="K118" s="28">
        <v>747330</v>
      </c>
      <c r="L118" s="28">
        <v>747330</v>
      </c>
      <c r="M118" s="28">
        <v>747330</v>
      </c>
      <c r="N118" s="20">
        <f t="shared" si="25"/>
        <v>1552955</v>
      </c>
      <c r="O118" s="20">
        <f t="shared" si="26"/>
        <v>8544520.4900000002</v>
      </c>
      <c r="P118" s="20">
        <f t="shared" si="27"/>
        <v>8030438.6099999994</v>
      </c>
      <c r="Q118" s="28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28"/>
      <c r="AL118" s="28"/>
      <c r="AM118" s="16"/>
      <c r="AN118" s="16"/>
      <c r="AO118" s="16"/>
      <c r="AP118" s="16"/>
      <c r="AQ118" s="16"/>
      <c r="AR118" s="16"/>
      <c r="AS118" s="19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28"/>
      <c r="BF118" s="28"/>
      <c r="BG118" s="28"/>
      <c r="BH118" s="16"/>
      <c r="BI118" s="16"/>
      <c r="BJ118" s="16"/>
      <c r="BK118" s="16"/>
      <c r="BL118" s="28"/>
      <c r="BM118" s="28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28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>
        <v>1376445.49</v>
      </c>
      <c r="DB118" s="28">
        <v>1078085.81</v>
      </c>
      <c r="DC118" s="28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28"/>
      <c r="DT118" s="28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28"/>
      <c r="FB118" s="28"/>
      <c r="FC118" s="16"/>
      <c r="FD118" s="16"/>
      <c r="FE118" s="16"/>
      <c r="FF118" s="16"/>
      <c r="FG118" s="16"/>
      <c r="FH118" s="16"/>
      <c r="FI118" s="16"/>
      <c r="FJ118" s="28"/>
      <c r="FK118" s="16"/>
      <c r="FL118" s="16"/>
      <c r="FM118" s="28"/>
      <c r="FN118" s="28"/>
      <c r="FO118" s="16"/>
      <c r="FP118" s="28"/>
      <c r="FQ118" s="28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28"/>
      <c r="GC118" s="28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>
        <v>5115120</v>
      </c>
      <c r="GQ118" s="28">
        <v>4899397.8099999996</v>
      </c>
      <c r="GR118" s="28"/>
      <c r="GS118" s="28">
        <v>500000</v>
      </c>
      <c r="GT118" s="28">
        <v>499999.99</v>
      </c>
      <c r="GU118" s="16"/>
      <c r="GV118" s="16"/>
      <c r="GW118" s="28"/>
      <c r="GX118" s="16"/>
      <c r="GY118" s="28"/>
      <c r="GZ118" s="28"/>
      <c r="HA118" s="16">
        <v>1552955</v>
      </c>
      <c r="HB118" s="36">
        <v>1552955</v>
      </c>
      <c r="HC118" s="28">
        <v>1552955</v>
      </c>
      <c r="HD118" s="28"/>
      <c r="HE118" s="28"/>
      <c r="HF118" s="28"/>
      <c r="HG118" s="16"/>
      <c r="HH118" s="16"/>
      <c r="HI118" s="16"/>
      <c r="HJ118" s="16"/>
      <c r="HK118" s="28"/>
      <c r="HL118" s="28"/>
      <c r="HM118" s="16"/>
      <c r="HN118" s="28"/>
      <c r="HO118" s="28"/>
      <c r="HP118" s="28"/>
      <c r="HQ118" s="16"/>
      <c r="HR118" s="28"/>
      <c r="HS118" s="16"/>
      <c r="HT118" s="28"/>
      <c r="HU118" s="28"/>
      <c r="HV118" s="28"/>
      <c r="HW118" s="28"/>
      <c r="HX118" s="28"/>
      <c r="HY118" s="28"/>
      <c r="HZ118" s="16"/>
      <c r="IA118" s="16"/>
      <c r="IB118" s="16"/>
      <c r="IC118" s="16"/>
      <c r="ID118" s="16"/>
      <c r="IE118" s="16"/>
      <c r="IF118" s="16"/>
      <c r="IG118" s="16"/>
      <c r="IH118" s="20">
        <f t="shared" si="28"/>
        <v>202300</v>
      </c>
      <c r="II118" s="20">
        <f t="shared" si="29"/>
        <v>225500</v>
      </c>
      <c r="IJ118" s="20">
        <f t="shared" si="30"/>
        <v>225499.92</v>
      </c>
      <c r="IK118" s="28"/>
      <c r="IL118" s="16"/>
      <c r="IM118" s="28"/>
      <c r="IN118" s="28"/>
      <c r="IO118" s="16"/>
      <c r="IP118" s="16"/>
      <c r="IQ118" s="16"/>
      <c r="IR118" s="16"/>
      <c r="IS118" s="28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28"/>
      <c r="JI118" s="28"/>
      <c r="JJ118" s="16"/>
      <c r="JK118" s="28"/>
      <c r="JL118" s="16"/>
      <c r="JM118" s="28"/>
      <c r="JN118" s="28"/>
      <c r="JO118" s="16"/>
      <c r="JP118" s="16"/>
      <c r="JQ118" s="16"/>
      <c r="JR118" s="16"/>
      <c r="JS118" s="28"/>
      <c r="JT118" s="28"/>
      <c r="JU118" s="16"/>
      <c r="JV118" s="28"/>
      <c r="JW118" s="28"/>
      <c r="JX118" s="16">
        <v>202300</v>
      </c>
      <c r="JY118" s="28">
        <v>225500</v>
      </c>
      <c r="JZ118" s="28">
        <v>225499.92</v>
      </c>
      <c r="KA118" s="16"/>
      <c r="KB118" s="28"/>
      <c r="KC118" s="28"/>
      <c r="KD118" s="20">
        <f t="shared" si="31"/>
        <v>0</v>
      </c>
      <c r="KE118" s="20">
        <f t="shared" si="32"/>
        <v>0</v>
      </c>
      <c r="KF118" s="20">
        <f t="shared" si="33"/>
        <v>0</v>
      </c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6"/>
      <c r="LF118" s="10"/>
      <c r="LG118" s="10"/>
      <c r="LH118" s="10"/>
      <c r="LI118" s="10"/>
      <c r="LJ118" s="10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4"/>
      <c r="OS118" s="14"/>
      <c r="OT118" s="14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</row>
    <row r="119" spans="1:711" x14ac:dyDescent="0.25">
      <c r="A119" s="5" t="s">
        <v>126</v>
      </c>
      <c r="B119" s="20">
        <f t="shared" si="23"/>
        <v>7642829</v>
      </c>
      <c r="C119" s="20">
        <f t="shared" si="34"/>
        <v>8026146</v>
      </c>
      <c r="D119" s="20">
        <f t="shared" si="35"/>
        <v>8023637.0899999999</v>
      </c>
      <c r="E119" s="30">
        <f t="shared" si="24"/>
        <v>7152960</v>
      </c>
      <c r="F119" s="30">
        <f t="shared" si="36"/>
        <v>7277077</v>
      </c>
      <c r="G119" s="30">
        <f t="shared" si="37"/>
        <v>7277077</v>
      </c>
      <c r="H119" s="28">
        <v>6852900</v>
      </c>
      <c r="I119" s="28">
        <v>6852900</v>
      </c>
      <c r="J119" s="28">
        <v>6852900</v>
      </c>
      <c r="K119" s="28">
        <v>300060</v>
      </c>
      <c r="L119" s="28">
        <v>424177</v>
      </c>
      <c r="M119" s="28">
        <v>424177</v>
      </c>
      <c r="N119" s="20">
        <f t="shared" si="25"/>
        <v>408869</v>
      </c>
      <c r="O119" s="20">
        <f t="shared" si="26"/>
        <v>658869</v>
      </c>
      <c r="P119" s="20">
        <f t="shared" si="27"/>
        <v>656360.09</v>
      </c>
      <c r="Q119" s="28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28"/>
      <c r="AL119" s="28"/>
      <c r="AM119" s="16"/>
      <c r="AN119" s="16"/>
      <c r="AO119" s="16"/>
      <c r="AP119" s="16"/>
      <c r="AQ119" s="16"/>
      <c r="AR119" s="16"/>
      <c r="AS119" s="19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28"/>
      <c r="BF119" s="28"/>
      <c r="BG119" s="28"/>
      <c r="BH119" s="16"/>
      <c r="BI119" s="16"/>
      <c r="BJ119" s="16"/>
      <c r="BK119" s="16"/>
      <c r="BL119" s="28"/>
      <c r="BM119" s="28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28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28"/>
      <c r="DC119" s="28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28"/>
      <c r="DT119" s="28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28"/>
      <c r="FB119" s="28"/>
      <c r="FC119" s="16"/>
      <c r="FD119" s="16"/>
      <c r="FE119" s="16"/>
      <c r="FF119" s="16"/>
      <c r="FG119" s="16"/>
      <c r="FH119" s="16"/>
      <c r="FI119" s="16"/>
      <c r="FJ119" s="28"/>
      <c r="FK119" s="16"/>
      <c r="FL119" s="16"/>
      <c r="FM119" s="28"/>
      <c r="FN119" s="28"/>
      <c r="FO119" s="16"/>
      <c r="FP119" s="28"/>
      <c r="FQ119" s="28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28"/>
      <c r="GC119" s="28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28"/>
      <c r="GR119" s="28"/>
      <c r="GS119" s="28"/>
      <c r="GT119" s="28"/>
      <c r="GU119" s="16"/>
      <c r="GV119" s="16"/>
      <c r="GW119" s="28"/>
      <c r="GX119" s="16"/>
      <c r="GY119" s="28"/>
      <c r="GZ119" s="28"/>
      <c r="HA119" s="16">
        <v>208869</v>
      </c>
      <c r="HB119" s="36">
        <v>208869</v>
      </c>
      <c r="HC119" s="28">
        <v>208869</v>
      </c>
      <c r="HD119" s="28"/>
      <c r="HE119" s="28"/>
      <c r="HF119" s="28"/>
      <c r="HG119" s="16"/>
      <c r="HH119" s="16"/>
      <c r="HI119" s="16"/>
      <c r="HJ119" s="16"/>
      <c r="HK119" s="28"/>
      <c r="HL119" s="28"/>
      <c r="HM119" s="16"/>
      <c r="HN119" s="28"/>
      <c r="HO119" s="28"/>
      <c r="HP119" s="28">
        <v>200000</v>
      </c>
      <c r="HQ119" s="36">
        <v>200000</v>
      </c>
      <c r="HR119" s="28">
        <v>200000</v>
      </c>
      <c r="HS119" s="16"/>
      <c r="HT119" s="28"/>
      <c r="HU119" s="28"/>
      <c r="HV119" s="28"/>
      <c r="HW119" s="34">
        <v>250000</v>
      </c>
      <c r="HX119" s="28">
        <v>247491.09</v>
      </c>
      <c r="HY119" s="28"/>
      <c r="HZ119" s="16"/>
      <c r="IA119" s="16"/>
      <c r="IB119" s="16"/>
      <c r="IC119" s="16"/>
      <c r="ID119" s="16"/>
      <c r="IE119" s="16"/>
      <c r="IF119" s="16"/>
      <c r="IG119" s="16"/>
      <c r="IH119" s="20">
        <f t="shared" si="28"/>
        <v>81000</v>
      </c>
      <c r="II119" s="20">
        <f t="shared" si="29"/>
        <v>90200</v>
      </c>
      <c r="IJ119" s="20">
        <f t="shared" si="30"/>
        <v>90200</v>
      </c>
      <c r="IK119" s="28"/>
      <c r="IL119" s="16"/>
      <c r="IM119" s="28"/>
      <c r="IN119" s="28"/>
      <c r="IO119" s="16"/>
      <c r="IP119" s="16"/>
      <c r="IQ119" s="16"/>
      <c r="IR119" s="16"/>
      <c r="IS119" s="28"/>
      <c r="IT119" s="16"/>
      <c r="IU119" s="16"/>
      <c r="IV119" s="16"/>
      <c r="IW119" s="16"/>
      <c r="IX119" s="16"/>
      <c r="IY119" s="16"/>
      <c r="IZ119" s="16"/>
      <c r="JA119" s="16"/>
      <c r="JB119" s="16"/>
      <c r="JC119" s="16"/>
      <c r="JD119" s="16"/>
      <c r="JE119" s="16"/>
      <c r="JF119" s="16"/>
      <c r="JG119" s="16"/>
      <c r="JH119" s="28"/>
      <c r="JI119" s="28"/>
      <c r="JJ119" s="16"/>
      <c r="JK119" s="28"/>
      <c r="JL119" s="16"/>
      <c r="JM119" s="28"/>
      <c r="JN119" s="28"/>
      <c r="JO119" s="16"/>
      <c r="JP119" s="16"/>
      <c r="JQ119" s="16"/>
      <c r="JR119" s="16"/>
      <c r="JS119" s="28"/>
      <c r="JT119" s="28"/>
      <c r="JU119" s="16"/>
      <c r="JV119" s="28"/>
      <c r="JW119" s="28"/>
      <c r="JX119" s="16">
        <v>81000</v>
      </c>
      <c r="JY119" s="28">
        <v>90200</v>
      </c>
      <c r="JZ119" s="28">
        <v>90200</v>
      </c>
      <c r="KA119" s="16"/>
      <c r="KB119" s="28"/>
      <c r="KC119" s="28"/>
      <c r="KD119" s="20">
        <f t="shared" si="31"/>
        <v>0</v>
      </c>
      <c r="KE119" s="20">
        <f t="shared" si="32"/>
        <v>0</v>
      </c>
      <c r="KF119" s="20">
        <f t="shared" si="33"/>
        <v>0</v>
      </c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16"/>
      <c r="KU119" s="16"/>
      <c r="KV119" s="16"/>
      <c r="KW119" s="16"/>
      <c r="KX119" s="16"/>
      <c r="KY119" s="16"/>
      <c r="KZ119" s="16"/>
      <c r="LA119" s="16"/>
      <c r="LB119" s="16"/>
      <c r="LC119" s="16"/>
      <c r="LD119" s="16"/>
      <c r="LE119" s="16"/>
      <c r="LF119" s="10"/>
      <c r="LG119" s="10"/>
      <c r="LH119" s="10"/>
      <c r="LI119" s="10"/>
      <c r="LJ119" s="10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4"/>
      <c r="OS119" s="14"/>
      <c r="OT119" s="14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</row>
    <row r="120" spans="1:711" x14ac:dyDescent="0.25">
      <c r="A120" s="5" t="s">
        <v>127</v>
      </c>
      <c r="B120" s="20">
        <f t="shared" si="23"/>
        <v>4641757</v>
      </c>
      <c r="C120" s="20">
        <f t="shared" si="34"/>
        <v>5511592.9100000001</v>
      </c>
      <c r="D120" s="20">
        <f t="shared" si="35"/>
        <v>5511592.9100000001</v>
      </c>
      <c r="E120" s="30">
        <f t="shared" si="24"/>
        <v>3843150</v>
      </c>
      <c r="F120" s="30">
        <f t="shared" si="36"/>
        <v>3843150</v>
      </c>
      <c r="G120" s="30">
        <f t="shared" si="37"/>
        <v>3843150</v>
      </c>
      <c r="H120" s="28">
        <v>3534600</v>
      </c>
      <c r="I120" s="28">
        <v>3534600</v>
      </c>
      <c r="J120" s="28">
        <v>3534600</v>
      </c>
      <c r="K120" s="28">
        <v>308550</v>
      </c>
      <c r="L120" s="28">
        <v>308550</v>
      </c>
      <c r="M120" s="28">
        <v>308550</v>
      </c>
      <c r="N120" s="20">
        <f t="shared" si="25"/>
        <v>717607</v>
      </c>
      <c r="O120" s="20">
        <f t="shared" si="26"/>
        <v>1578242.91</v>
      </c>
      <c r="P120" s="20">
        <f t="shared" si="27"/>
        <v>1578242.91</v>
      </c>
      <c r="Q120" s="28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28"/>
      <c r="AL120" s="28"/>
      <c r="AM120" s="16"/>
      <c r="AN120" s="16"/>
      <c r="AO120" s="16"/>
      <c r="AP120" s="16"/>
      <c r="AQ120" s="16"/>
      <c r="AR120" s="16"/>
      <c r="AS120" s="19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28"/>
      <c r="BF120" s="28"/>
      <c r="BG120" s="28"/>
      <c r="BH120" s="16"/>
      <c r="BI120" s="16"/>
      <c r="BJ120" s="16"/>
      <c r="BK120" s="16"/>
      <c r="BL120" s="28"/>
      <c r="BM120" s="28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28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28"/>
      <c r="DC120" s="28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28"/>
      <c r="DT120" s="28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>
        <v>520635.91</v>
      </c>
      <c r="FA120" s="28">
        <v>520635.91</v>
      </c>
      <c r="FB120" s="28"/>
      <c r="FC120" s="16"/>
      <c r="FD120" s="16"/>
      <c r="FE120" s="16"/>
      <c r="FF120" s="16"/>
      <c r="FG120" s="16"/>
      <c r="FH120" s="16"/>
      <c r="FI120" s="16"/>
      <c r="FJ120" s="28"/>
      <c r="FK120" s="16"/>
      <c r="FL120" s="16"/>
      <c r="FM120" s="28"/>
      <c r="FN120" s="28"/>
      <c r="FO120" s="16"/>
      <c r="FP120" s="28"/>
      <c r="FQ120" s="28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28"/>
      <c r="GC120" s="28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28"/>
      <c r="GR120" s="28"/>
      <c r="GS120" s="28"/>
      <c r="GT120" s="28"/>
      <c r="GU120" s="16"/>
      <c r="GV120" s="16"/>
      <c r="GW120" s="28"/>
      <c r="GX120" s="16"/>
      <c r="GY120" s="28"/>
      <c r="GZ120" s="28"/>
      <c r="HA120" s="16">
        <v>517607</v>
      </c>
      <c r="HB120" s="36">
        <v>517607</v>
      </c>
      <c r="HC120" s="28">
        <v>517607</v>
      </c>
      <c r="HD120" s="28"/>
      <c r="HE120" s="28"/>
      <c r="HF120" s="28"/>
      <c r="HG120" s="16"/>
      <c r="HH120" s="16"/>
      <c r="HI120" s="16"/>
      <c r="HJ120" s="16"/>
      <c r="HK120" s="28"/>
      <c r="HL120" s="28"/>
      <c r="HM120" s="16"/>
      <c r="HN120" s="28"/>
      <c r="HO120" s="28"/>
      <c r="HP120" s="28"/>
      <c r="HQ120" s="16"/>
      <c r="HR120" s="28"/>
      <c r="HS120" s="16"/>
      <c r="HT120" s="51">
        <v>340000</v>
      </c>
      <c r="HU120" s="28">
        <v>340000</v>
      </c>
      <c r="HV120" s="28">
        <v>200000</v>
      </c>
      <c r="HW120" s="34">
        <v>200000</v>
      </c>
      <c r="HX120" s="28">
        <v>200000</v>
      </c>
      <c r="HY120" s="28"/>
      <c r="HZ120" s="16"/>
      <c r="IA120" s="16"/>
      <c r="IB120" s="16"/>
      <c r="IC120" s="16"/>
      <c r="ID120" s="16"/>
      <c r="IE120" s="16"/>
      <c r="IF120" s="16"/>
      <c r="IG120" s="16"/>
      <c r="IH120" s="20">
        <f t="shared" si="28"/>
        <v>81000</v>
      </c>
      <c r="II120" s="20">
        <f t="shared" si="29"/>
        <v>90200</v>
      </c>
      <c r="IJ120" s="20">
        <f t="shared" si="30"/>
        <v>90200</v>
      </c>
      <c r="IK120" s="28"/>
      <c r="IL120" s="16"/>
      <c r="IM120" s="28"/>
      <c r="IN120" s="28"/>
      <c r="IO120" s="16"/>
      <c r="IP120" s="16"/>
      <c r="IQ120" s="16"/>
      <c r="IR120" s="16"/>
      <c r="IS120" s="28"/>
      <c r="IT120" s="16"/>
      <c r="IU120" s="16"/>
      <c r="IV120" s="16"/>
      <c r="IW120" s="16"/>
      <c r="IX120" s="16"/>
      <c r="IY120" s="16"/>
      <c r="IZ120" s="16"/>
      <c r="JA120" s="16"/>
      <c r="JB120" s="16"/>
      <c r="JC120" s="16"/>
      <c r="JD120" s="16"/>
      <c r="JE120" s="16"/>
      <c r="JF120" s="16"/>
      <c r="JG120" s="16"/>
      <c r="JH120" s="28"/>
      <c r="JI120" s="28"/>
      <c r="JJ120" s="16"/>
      <c r="JK120" s="28"/>
      <c r="JL120" s="16"/>
      <c r="JM120" s="28"/>
      <c r="JN120" s="28"/>
      <c r="JO120" s="16"/>
      <c r="JP120" s="16"/>
      <c r="JQ120" s="16"/>
      <c r="JR120" s="16"/>
      <c r="JS120" s="28"/>
      <c r="JT120" s="28"/>
      <c r="JU120" s="16"/>
      <c r="JV120" s="28"/>
      <c r="JW120" s="28"/>
      <c r="JX120" s="16">
        <v>81000</v>
      </c>
      <c r="JY120" s="28">
        <v>90200</v>
      </c>
      <c r="JZ120" s="28">
        <v>90200</v>
      </c>
      <c r="KA120" s="16"/>
      <c r="KB120" s="28"/>
      <c r="KC120" s="28"/>
      <c r="KD120" s="20">
        <f t="shared" si="31"/>
        <v>0</v>
      </c>
      <c r="KE120" s="20">
        <f t="shared" si="32"/>
        <v>0</v>
      </c>
      <c r="KF120" s="20">
        <f t="shared" si="33"/>
        <v>0</v>
      </c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16"/>
      <c r="KU120" s="16"/>
      <c r="KV120" s="16"/>
      <c r="KW120" s="16"/>
      <c r="KX120" s="16"/>
      <c r="KY120" s="16"/>
      <c r="KZ120" s="16"/>
      <c r="LA120" s="16"/>
      <c r="LB120" s="16"/>
      <c r="LC120" s="16"/>
      <c r="LD120" s="16"/>
      <c r="LE120" s="16"/>
      <c r="LF120" s="10"/>
      <c r="LG120" s="10"/>
      <c r="LH120" s="10"/>
      <c r="LI120" s="10"/>
      <c r="LJ120" s="10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4"/>
      <c r="OS120" s="14"/>
      <c r="OT120" s="14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</row>
    <row r="121" spans="1:711" x14ac:dyDescent="0.25">
      <c r="A121" s="5" t="s">
        <v>128</v>
      </c>
      <c r="B121" s="20">
        <f t="shared" si="23"/>
        <v>7707677</v>
      </c>
      <c r="C121" s="20">
        <f t="shared" si="34"/>
        <v>8826133</v>
      </c>
      <c r="D121" s="20">
        <f t="shared" si="35"/>
        <v>8826133</v>
      </c>
      <c r="E121" s="30">
        <f t="shared" si="24"/>
        <v>7109070</v>
      </c>
      <c r="F121" s="30">
        <f t="shared" si="36"/>
        <v>7129831</v>
      </c>
      <c r="G121" s="30">
        <f t="shared" si="37"/>
        <v>7129831</v>
      </c>
      <c r="H121" s="28">
        <v>6809000</v>
      </c>
      <c r="I121" s="28">
        <v>6809000</v>
      </c>
      <c r="J121" s="28">
        <v>6809000</v>
      </c>
      <c r="K121" s="28">
        <v>300070</v>
      </c>
      <c r="L121" s="28">
        <v>320831</v>
      </c>
      <c r="M121" s="28">
        <v>320831</v>
      </c>
      <c r="N121" s="20">
        <f t="shared" si="25"/>
        <v>517607</v>
      </c>
      <c r="O121" s="20">
        <f t="shared" si="26"/>
        <v>1606102</v>
      </c>
      <c r="P121" s="20">
        <f t="shared" si="27"/>
        <v>1606102</v>
      </c>
      <c r="Q121" s="28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28"/>
      <c r="AL121" s="28"/>
      <c r="AM121" s="16"/>
      <c r="AN121" s="16"/>
      <c r="AO121" s="16"/>
      <c r="AP121" s="16"/>
      <c r="AQ121" s="16"/>
      <c r="AR121" s="16"/>
      <c r="AS121" s="19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28"/>
      <c r="BF121" s="28"/>
      <c r="BG121" s="28"/>
      <c r="BH121" s="16"/>
      <c r="BI121" s="16"/>
      <c r="BJ121" s="16"/>
      <c r="BK121" s="16"/>
      <c r="BL121" s="28"/>
      <c r="BM121" s="28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28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28"/>
      <c r="DC121" s="28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28"/>
      <c r="DT121" s="28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28"/>
      <c r="FB121" s="28"/>
      <c r="FC121" s="16"/>
      <c r="FD121" s="16"/>
      <c r="FE121" s="16"/>
      <c r="FF121" s="16"/>
      <c r="FG121" s="16"/>
      <c r="FH121" s="16"/>
      <c r="FI121" s="16"/>
      <c r="FJ121" s="28"/>
      <c r="FK121" s="16"/>
      <c r="FL121" s="16"/>
      <c r="FM121" s="28"/>
      <c r="FN121" s="28"/>
      <c r="FO121" s="16"/>
      <c r="FP121" s="28"/>
      <c r="FQ121" s="28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28"/>
      <c r="GC121" s="28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28"/>
      <c r="GR121" s="28"/>
      <c r="GS121" s="28"/>
      <c r="GT121" s="28"/>
      <c r="GU121" s="16"/>
      <c r="GV121" s="16"/>
      <c r="GW121" s="28"/>
      <c r="GX121" s="16"/>
      <c r="GY121" s="28"/>
      <c r="GZ121" s="28"/>
      <c r="HA121" s="16">
        <v>517607</v>
      </c>
      <c r="HB121" s="36">
        <v>517607</v>
      </c>
      <c r="HC121" s="28">
        <v>517607</v>
      </c>
      <c r="HD121" s="28"/>
      <c r="HE121" s="51">
        <v>1088495</v>
      </c>
      <c r="HF121" s="28">
        <v>1088495</v>
      </c>
      <c r="HG121" s="16"/>
      <c r="HH121" s="16"/>
      <c r="HI121" s="16"/>
      <c r="HJ121" s="16"/>
      <c r="HK121" s="28"/>
      <c r="HL121" s="28"/>
      <c r="HM121" s="16"/>
      <c r="HN121" s="28"/>
      <c r="HO121" s="28"/>
      <c r="HP121" s="28"/>
      <c r="HQ121" s="16"/>
      <c r="HR121" s="28"/>
      <c r="HS121" s="16"/>
      <c r="HT121" s="28"/>
      <c r="HU121" s="28"/>
      <c r="HV121" s="28"/>
      <c r="HW121" s="28"/>
      <c r="HX121" s="28"/>
      <c r="HY121" s="28"/>
      <c r="HZ121" s="16"/>
      <c r="IA121" s="16"/>
      <c r="IB121" s="16"/>
      <c r="IC121" s="16"/>
      <c r="ID121" s="16"/>
      <c r="IE121" s="16"/>
      <c r="IF121" s="16"/>
      <c r="IG121" s="16"/>
      <c r="IH121" s="20">
        <f t="shared" si="28"/>
        <v>81000</v>
      </c>
      <c r="II121" s="20">
        <f t="shared" si="29"/>
        <v>90200</v>
      </c>
      <c r="IJ121" s="20">
        <f t="shared" si="30"/>
        <v>90200</v>
      </c>
      <c r="IK121" s="28"/>
      <c r="IL121" s="16"/>
      <c r="IM121" s="28"/>
      <c r="IN121" s="28"/>
      <c r="IO121" s="16"/>
      <c r="IP121" s="16"/>
      <c r="IQ121" s="16"/>
      <c r="IR121" s="16"/>
      <c r="IS121" s="28"/>
      <c r="IT121" s="16"/>
      <c r="IU121" s="16"/>
      <c r="IV121" s="16"/>
      <c r="IW121" s="16"/>
      <c r="IX121" s="16"/>
      <c r="IY121" s="16"/>
      <c r="IZ121" s="16"/>
      <c r="JA121" s="16"/>
      <c r="JB121" s="16"/>
      <c r="JC121" s="16"/>
      <c r="JD121" s="16"/>
      <c r="JE121" s="16"/>
      <c r="JF121" s="16"/>
      <c r="JG121" s="16"/>
      <c r="JH121" s="28"/>
      <c r="JI121" s="28"/>
      <c r="JJ121" s="16"/>
      <c r="JK121" s="28"/>
      <c r="JL121" s="16"/>
      <c r="JM121" s="28"/>
      <c r="JN121" s="28"/>
      <c r="JO121" s="16"/>
      <c r="JP121" s="16"/>
      <c r="JQ121" s="16"/>
      <c r="JR121" s="16"/>
      <c r="JS121" s="28"/>
      <c r="JT121" s="28"/>
      <c r="JU121" s="16"/>
      <c r="JV121" s="28"/>
      <c r="JW121" s="28"/>
      <c r="JX121" s="16">
        <v>81000</v>
      </c>
      <c r="JY121" s="28">
        <v>90200</v>
      </c>
      <c r="JZ121" s="28">
        <v>90200</v>
      </c>
      <c r="KA121" s="16"/>
      <c r="KB121" s="28"/>
      <c r="KC121" s="28"/>
      <c r="KD121" s="20">
        <f t="shared" si="31"/>
        <v>0</v>
      </c>
      <c r="KE121" s="20">
        <f t="shared" si="32"/>
        <v>0</v>
      </c>
      <c r="KF121" s="20">
        <f t="shared" si="33"/>
        <v>0</v>
      </c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16"/>
      <c r="KU121" s="16"/>
      <c r="KV121" s="16"/>
      <c r="KW121" s="16"/>
      <c r="KX121" s="16"/>
      <c r="KY121" s="16"/>
      <c r="KZ121" s="16"/>
      <c r="LA121" s="16"/>
      <c r="LB121" s="16"/>
      <c r="LC121" s="16"/>
      <c r="LD121" s="16"/>
      <c r="LE121" s="16"/>
      <c r="LF121" s="10"/>
      <c r="LG121" s="10"/>
      <c r="LH121" s="10"/>
      <c r="LI121" s="10"/>
      <c r="LJ121" s="10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4"/>
      <c r="OS121" s="14"/>
      <c r="OT121" s="14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</row>
    <row r="122" spans="1:711" x14ac:dyDescent="0.25">
      <c r="A122" s="5" t="s">
        <v>129</v>
      </c>
      <c r="B122" s="20">
        <f t="shared" si="23"/>
        <v>4429043</v>
      </c>
      <c r="C122" s="20">
        <f t="shared" si="34"/>
        <v>4438243</v>
      </c>
      <c r="D122" s="20">
        <f t="shared" si="35"/>
        <v>4438243</v>
      </c>
      <c r="E122" s="30">
        <f t="shared" si="24"/>
        <v>3743730</v>
      </c>
      <c r="F122" s="30">
        <f t="shared" si="36"/>
        <v>3743730</v>
      </c>
      <c r="G122" s="30">
        <f t="shared" si="37"/>
        <v>3743730</v>
      </c>
      <c r="H122" s="28">
        <v>3567500</v>
      </c>
      <c r="I122" s="28">
        <v>3567500</v>
      </c>
      <c r="J122" s="28">
        <v>3567500</v>
      </c>
      <c r="K122" s="28">
        <v>176230</v>
      </c>
      <c r="L122" s="28">
        <v>176230</v>
      </c>
      <c r="M122" s="28">
        <v>176230</v>
      </c>
      <c r="N122" s="20">
        <f t="shared" si="25"/>
        <v>604313</v>
      </c>
      <c r="O122" s="20">
        <f t="shared" si="26"/>
        <v>604313</v>
      </c>
      <c r="P122" s="20">
        <f t="shared" si="27"/>
        <v>604313</v>
      </c>
      <c r="Q122" s="28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28"/>
      <c r="AL122" s="28"/>
      <c r="AM122" s="16"/>
      <c r="AN122" s="16"/>
      <c r="AO122" s="16"/>
      <c r="AP122" s="16"/>
      <c r="AQ122" s="16"/>
      <c r="AR122" s="16"/>
      <c r="AS122" s="19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28"/>
      <c r="BF122" s="28"/>
      <c r="BG122" s="28"/>
      <c r="BH122" s="16"/>
      <c r="BI122" s="16"/>
      <c r="BJ122" s="16"/>
      <c r="BK122" s="16"/>
      <c r="BL122" s="28"/>
      <c r="BM122" s="28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28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28"/>
      <c r="DC122" s="28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28"/>
      <c r="DT122" s="28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28"/>
      <c r="FB122" s="28"/>
      <c r="FC122" s="16"/>
      <c r="FD122" s="16"/>
      <c r="FE122" s="16"/>
      <c r="FF122" s="16"/>
      <c r="FG122" s="16"/>
      <c r="FH122" s="16"/>
      <c r="FI122" s="16"/>
      <c r="FJ122" s="28"/>
      <c r="FK122" s="16"/>
      <c r="FL122" s="16"/>
      <c r="FM122" s="28"/>
      <c r="FN122" s="28"/>
      <c r="FO122" s="16"/>
      <c r="FP122" s="28"/>
      <c r="FQ122" s="28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28"/>
      <c r="GC122" s="28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28"/>
      <c r="GR122" s="28"/>
      <c r="GS122" s="28"/>
      <c r="GT122" s="28"/>
      <c r="GU122" s="16"/>
      <c r="GV122" s="16"/>
      <c r="GW122" s="28"/>
      <c r="GX122" s="16"/>
      <c r="GY122" s="28"/>
      <c r="GZ122" s="28"/>
      <c r="HA122" s="16">
        <v>304313</v>
      </c>
      <c r="HB122" s="36">
        <v>304313</v>
      </c>
      <c r="HC122" s="28">
        <v>304313</v>
      </c>
      <c r="HD122" s="28"/>
      <c r="HE122" s="28"/>
      <c r="HF122" s="28"/>
      <c r="HG122" s="16"/>
      <c r="HH122" s="16"/>
      <c r="HI122" s="16"/>
      <c r="HJ122" s="16"/>
      <c r="HK122" s="28"/>
      <c r="HL122" s="28"/>
      <c r="HM122" s="16"/>
      <c r="HN122" s="28"/>
      <c r="HO122" s="28"/>
      <c r="HP122" s="28"/>
      <c r="HQ122" s="16"/>
      <c r="HR122" s="28"/>
      <c r="HS122" s="16"/>
      <c r="HT122" s="28"/>
      <c r="HU122" s="28"/>
      <c r="HV122" s="28">
        <v>300000</v>
      </c>
      <c r="HW122" s="34">
        <v>300000</v>
      </c>
      <c r="HX122" s="28">
        <v>300000</v>
      </c>
      <c r="HY122" s="28"/>
      <c r="HZ122" s="16"/>
      <c r="IA122" s="16"/>
      <c r="IB122" s="16"/>
      <c r="IC122" s="16"/>
      <c r="ID122" s="16"/>
      <c r="IE122" s="16"/>
      <c r="IF122" s="16"/>
      <c r="IG122" s="16"/>
      <c r="IH122" s="20">
        <f t="shared" si="28"/>
        <v>81000</v>
      </c>
      <c r="II122" s="20">
        <f t="shared" si="29"/>
        <v>90200</v>
      </c>
      <c r="IJ122" s="20">
        <f t="shared" si="30"/>
        <v>90200</v>
      </c>
      <c r="IK122" s="28"/>
      <c r="IL122" s="16"/>
      <c r="IM122" s="28"/>
      <c r="IN122" s="28"/>
      <c r="IO122" s="16"/>
      <c r="IP122" s="16"/>
      <c r="IQ122" s="16"/>
      <c r="IR122" s="16"/>
      <c r="IS122" s="28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28"/>
      <c r="JI122" s="28"/>
      <c r="JJ122" s="16"/>
      <c r="JK122" s="28"/>
      <c r="JL122" s="16"/>
      <c r="JM122" s="28"/>
      <c r="JN122" s="28"/>
      <c r="JO122" s="16"/>
      <c r="JP122" s="16"/>
      <c r="JQ122" s="16"/>
      <c r="JR122" s="16"/>
      <c r="JS122" s="28"/>
      <c r="JT122" s="28"/>
      <c r="JU122" s="16"/>
      <c r="JV122" s="28"/>
      <c r="JW122" s="28"/>
      <c r="JX122" s="16">
        <v>81000</v>
      </c>
      <c r="JY122" s="28">
        <v>90200</v>
      </c>
      <c r="JZ122" s="28">
        <v>90200</v>
      </c>
      <c r="KA122" s="16"/>
      <c r="KB122" s="28"/>
      <c r="KC122" s="28"/>
      <c r="KD122" s="20">
        <f t="shared" si="31"/>
        <v>0</v>
      </c>
      <c r="KE122" s="20">
        <f t="shared" si="32"/>
        <v>0</v>
      </c>
      <c r="KF122" s="20">
        <f t="shared" si="33"/>
        <v>0</v>
      </c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6"/>
      <c r="LF122" s="10"/>
      <c r="LG122" s="10"/>
      <c r="LH122" s="10"/>
      <c r="LI122" s="10"/>
      <c r="LJ122" s="10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4"/>
      <c r="OS122" s="14"/>
      <c r="OT122" s="14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</row>
    <row r="123" spans="1:711" x14ac:dyDescent="0.25">
      <c r="A123" s="5" t="s">
        <v>130</v>
      </c>
      <c r="B123" s="20">
        <f t="shared" si="23"/>
        <v>6832560</v>
      </c>
      <c r="C123" s="20">
        <f t="shared" si="34"/>
        <v>6950129</v>
      </c>
      <c r="D123" s="20">
        <f t="shared" si="35"/>
        <v>6950129</v>
      </c>
      <c r="E123" s="30">
        <f t="shared" si="24"/>
        <v>6301560</v>
      </c>
      <c r="F123" s="30">
        <f t="shared" si="36"/>
        <v>6409929</v>
      </c>
      <c r="G123" s="30">
        <f t="shared" si="37"/>
        <v>6409929</v>
      </c>
      <c r="H123" s="28">
        <v>6193500</v>
      </c>
      <c r="I123" s="28">
        <v>6193500</v>
      </c>
      <c r="J123" s="28">
        <v>6193500</v>
      </c>
      <c r="K123" s="28">
        <v>108060</v>
      </c>
      <c r="L123" s="28">
        <v>216429</v>
      </c>
      <c r="M123" s="28">
        <v>216429</v>
      </c>
      <c r="N123" s="20">
        <f t="shared" si="25"/>
        <v>450000</v>
      </c>
      <c r="O123" s="20">
        <f t="shared" si="26"/>
        <v>450000</v>
      </c>
      <c r="P123" s="20">
        <f t="shared" si="27"/>
        <v>450000</v>
      </c>
      <c r="Q123" s="28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28"/>
      <c r="AL123" s="28"/>
      <c r="AM123" s="16"/>
      <c r="AN123" s="16"/>
      <c r="AO123" s="16"/>
      <c r="AP123" s="16"/>
      <c r="AQ123" s="16"/>
      <c r="AR123" s="16"/>
      <c r="AS123" s="19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28"/>
      <c r="BF123" s="28"/>
      <c r="BG123" s="28"/>
      <c r="BH123" s="16"/>
      <c r="BI123" s="16"/>
      <c r="BJ123" s="16"/>
      <c r="BK123" s="16"/>
      <c r="BL123" s="45"/>
      <c r="BM123" s="45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28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28"/>
      <c r="DC123" s="28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28"/>
      <c r="DT123" s="28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28"/>
      <c r="FB123" s="28"/>
      <c r="FC123" s="16"/>
      <c r="FD123" s="16"/>
      <c r="FE123" s="16"/>
      <c r="FF123" s="16"/>
      <c r="FG123" s="16"/>
      <c r="FH123" s="16"/>
      <c r="FI123" s="16"/>
      <c r="FJ123" s="28"/>
      <c r="FK123" s="16"/>
      <c r="FL123" s="16"/>
      <c r="FM123" s="28"/>
      <c r="FN123" s="28"/>
      <c r="FO123" s="16"/>
      <c r="FP123" s="28"/>
      <c r="FQ123" s="28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28"/>
      <c r="GC123" s="28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28"/>
      <c r="GR123" s="28"/>
      <c r="GS123" s="28"/>
      <c r="GT123" s="28"/>
      <c r="GU123" s="16"/>
      <c r="GV123" s="16"/>
      <c r="GW123" s="28"/>
      <c r="GX123" s="16"/>
      <c r="GY123" s="28"/>
      <c r="GZ123" s="28"/>
      <c r="HA123" s="16"/>
      <c r="HB123" s="16"/>
      <c r="HC123" s="28"/>
      <c r="HD123" s="28"/>
      <c r="HE123" s="28"/>
      <c r="HF123" s="28"/>
      <c r="HG123" s="16"/>
      <c r="HH123" s="16"/>
      <c r="HI123" s="16"/>
      <c r="HJ123" s="16"/>
      <c r="HK123" s="28"/>
      <c r="HL123" s="28"/>
      <c r="HM123" s="16"/>
      <c r="HN123" s="28"/>
      <c r="HO123" s="28"/>
      <c r="HP123" s="28"/>
      <c r="HQ123" s="16"/>
      <c r="HR123" s="28"/>
      <c r="HS123" s="16"/>
      <c r="HT123" s="28"/>
      <c r="HU123" s="28"/>
      <c r="HV123" s="28">
        <v>450000</v>
      </c>
      <c r="HW123" s="34">
        <v>450000</v>
      </c>
      <c r="HX123" s="28">
        <v>450000</v>
      </c>
      <c r="HY123" s="28"/>
      <c r="HZ123" s="16"/>
      <c r="IA123" s="16"/>
      <c r="IB123" s="16"/>
      <c r="IC123" s="16"/>
      <c r="ID123" s="16"/>
      <c r="IE123" s="16"/>
      <c r="IF123" s="16"/>
      <c r="IG123" s="16"/>
      <c r="IH123" s="20">
        <f t="shared" si="28"/>
        <v>81000</v>
      </c>
      <c r="II123" s="20">
        <f t="shared" si="29"/>
        <v>90200</v>
      </c>
      <c r="IJ123" s="20">
        <f t="shared" si="30"/>
        <v>90200</v>
      </c>
      <c r="IK123" s="28"/>
      <c r="IL123" s="16"/>
      <c r="IM123" s="28"/>
      <c r="IN123" s="28"/>
      <c r="IO123" s="16"/>
      <c r="IP123" s="16"/>
      <c r="IQ123" s="16"/>
      <c r="IR123" s="16"/>
      <c r="IS123" s="28"/>
      <c r="IT123" s="16"/>
      <c r="IU123" s="16"/>
      <c r="IV123" s="16"/>
      <c r="IW123" s="16"/>
      <c r="IX123" s="16"/>
      <c r="IY123" s="16"/>
      <c r="IZ123" s="16"/>
      <c r="JA123" s="16"/>
      <c r="JB123" s="16"/>
      <c r="JC123" s="16"/>
      <c r="JD123" s="16"/>
      <c r="JE123" s="16"/>
      <c r="JF123" s="16"/>
      <c r="JG123" s="16"/>
      <c r="JH123" s="28"/>
      <c r="JI123" s="28"/>
      <c r="JJ123" s="16"/>
      <c r="JK123" s="28"/>
      <c r="JL123" s="16"/>
      <c r="JM123" s="28"/>
      <c r="JN123" s="28"/>
      <c r="JO123" s="16"/>
      <c r="JP123" s="16"/>
      <c r="JQ123" s="16"/>
      <c r="JR123" s="16"/>
      <c r="JS123" s="28"/>
      <c r="JT123" s="28"/>
      <c r="JU123" s="16"/>
      <c r="JV123" s="28"/>
      <c r="JW123" s="28"/>
      <c r="JX123" s="16">
        <v>81000</v>
      </c>
      <c r="JY123" s="28">
        <v>90200</v>
      </c>
      <c r="JZ123" s="28">
        <v>90200</v>
      </c>
      <c r="KA123" s="16"/>
      <c r="KB123" s="28"/>
      <c r="KC123" s="28"/>
      <c r="KD123" s="20">
        <f t="shared" si="31"/>
        <v>0</v>
      </c>
      <c r="KE123" s="20">
        <f t="shared" si="32"/>
        <v>0</v>
      </c>
      <c r="KF123" s="20">
        <f t="shared" si="33"/>
        <v>0</v>
      </c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16"/>
      <c r="KU123" s="16"/>
      <c r="KV123" s="16"/>
      <c r="KW123" s="16"/>
      <c r="KX123" s="16"/>
      <c r="KY123" s="16"/>
      <c r="KZ123" s="16"/>
      <c r="LA123" s="16"/>
      <c r="LB123" s="16"/>
      <c r="LC123" s="16"/>
      <c r="LD123" s="16"/>
      <c r="LE123" s="16"/>
      <c r="LF123" s="10"/>
      <c r="LG123" s="10"/>
      <c r="LH123" s="10"/>
      <c r="LI123" s="10"/>
      <c r="LJ123" s="10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4"/>
      <c r="OS123" s="14"/>
      <c r="OT123" s="14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</row>
    <row r="124" spans="1:711" x14ac:dyDescent="0.25">
      <c r="A124" s="4" t="s">
        <v>131</v>
      </c>
      <c r="B124" s="20">
        <f t="shared" si="23"/>
        <v>406419675.19</v>
      </c>
      <c r="C124" s="20">
        <f t="shared" si="34"/>
        <v>450070384.72000003</v>
      </c>
      <c r="D124" s="20">
        <f t="shared" si="35"/>
        <v>447597080.22000003</v>
      </c>
      <c r="E124" s="30">
        <f t="shared" si="24"/>
        <v>162321060</v>
      </c>
      <c r="F124" s="30">
        <f t="shared" si="36"/>
        <v>169237571</v>
      </c>
      <c r="G124" s="30">
        <f t="shared" si="37"/>
        <v>169237571</v>
      </c>
      <c r="H124" s="28">
        <v>143285600</v>
      </c>
      <c r="I124" s="28">
        <v>143285600</v>
      </c>
      <c r="J124" s="28">
        <v>143285600</v>
      </c>
      <c r="K124" s="28">
        <v>19035460</v>
      </c>
      <c r="L124" s="28">
        <v>25951971</v>
      </c>
      <c r="M124" s="28">
        <v>25951971</v>
      </c>
      <c r="N124" s="20">
        <f t="shared" si="25"/>
        <v>13414002.43</v>
      </c>
      <c r="O124" s="20">
        <f t="shared" si="26"/>
        <v>48950815.82</v>
      </c>
      <c r="P124" s="20">
        <f t="shared" si="27"/>
        <v>47140241.889999993</v>
      </c>
      <c r="Q124" s="28"/>
      <c r="R124" s="16"/>
      <c r="S124" s="16"/>
      <c r="T124" s="16"/>
      <c r="U124" s="16"/>
      <c r="V124" s="16"/>
      <c r="W124" s="16"/>
      <c r="X124" s="16"/>
      <c r="Y124" s="16"/>
      <c r="Z124" s="16"/>
      <c r="AA124" s="16">
        <v>1060007.42</v>
      </c>
      <c r="AB124" s="16">
        <v>1058383.05</v>
      </c>
      <c r="AC124" s="16"/>
      <c r="AD124" s="16"/>
      <c r="AE124" s="16"/>
      <c r="AF124" s="16"/>
      <c r="AG124" s="16">
        <v>89046.2</v>
      </c>
      <c r="AH124" s="16">
        <v>89046.2</v>
      </c>
      <c r="AI124" s="16">
        <v>2234117.36</v>
      </c>
      <c r="AJ124" s="16">
        <v>2234117.36</v>
      </c>
      <c r="AK124" s="28">
        <v>1858673.46</v>
      </c>
      <c r="AL124" s="28"/>
      <c r="AM124" s="16"/>
      <c r="AN124" s="16"/>
      <c r="AO124" s="16"/>
      <c r="AP124" s="16"/>
      <c r="AQ124" s="16"/>
      <c r="AR124" s="16"/>
      <c r="AS124" s="19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>
        <v>1310469.6200000001</v>
      </c>
      <c r="BE124" s="28">
        <v>2149692.2200000002</v>
      </c>
      <c r="BF124" s="28">
        <v>2149692.2200000002</v>
      </c>
      <c r="BG124" s="28">
        <v>1237812</v>
      </c>
      <c r="BH124" s="16">
        <v>1925107</v>
      </c>
      <c r="BI124" s="16">
        <v>1925107</v>
      </c>
      <c r="BJ124" s="16">
        <v>663916.94999999995</v>
      </c>
      <c r="BK124" s="16">
        <v>969081.95</v>
      </c>
      <c r="BL124" s="28">
        <v>969081.95</v>
      </c>
      <c r="BM124" s="28"/>
      <c r="BN124" s="16"/>
      <c r="BO124" s="16"/>
      <c r="BP124" s="16"/>
      <c r="BQ124" s="16"/>
      <c r="BR124" s="16"/>
      <c r="BS124" s="16"/>
      <c r="BT124" s="16"/>
      <c r="BU124" s="16"/>
      <c r="BV124" s="16">
        <v>2801236.5</v>
      </c>
      <c r="BW124" s="16">
        <v>787497.75</v>
      </c>
      <c r="BX124" s="16">
        <v>787497.75</v>
      </c>
      <c r="BY124" s="16"/>
      <c r="BZ124" s="16">
        <v>7315100.3399999999</v>
      </c>
      <c r="CA124" s="28">
        <v>6030117.5</v>
      </c>
      <c r="CB124" s="16"/>
      <c r="CC124" s="16">
        <v>4518345.82</v>
      </c>
      <c r="CD124" s="16">
        <v>4482676.5999999996</v>
      </c>
      <c r="CE124" s="16"/>
      <c r="CF124" s="16"/>
      <c r="CG124" s="16"/>
      <c r="CH124" s="16">
        <v>965580</v>
      </c>
      <c r="CI124" s="16">
        <v>585914.06999999995</v>
      </c>
      <c r="CJ124" s="16">
        <v>585914.06999999995</v>
      </c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>
        <v>2558705</v>
      </c>
      <c r="CX124" s="16">
        <v>2558705</v>
      </c>
      <c r="CY124" s="16">
        <v>2558705</v>
      </c>
      <c r="CZ124" s="16"/>
      <c r="DA124" s="16">
        <v>4865916.88</v>
      </c>
      <c r="DB124" s="28">
        <v>4865916.88</v>
      </c>
      <c r="DC124" s="28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28"/>
      <c r="DT124" s="28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>
        <v>252605.96</v>
      </c>
      <c r="EL124" s="16">
        <v>172802.48</v>
      </c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28"/>
      <c r="FB124" s="28"/>
      <c r="FC124" s="16"/>
      <c r="FD124" s="16"/>
      <c r="FE124" s="16"/>
      <c r="FF124" s="16"/>
      <c r="FG124" s="16"/>
      <c r="FH124" s="16"/>
      <c r="FI124" s="34">
        <f>1532263.89+2304627.66+4072045.19+2377051.72+2878209.5</f>
        <v>13164197.960000001</v>
      </c>
      <c r="FJ124" s="28">
        <v>13131314.189999999</v>
      </c>
      <c r="FK124" s="16"/>
      <c r="FL124" s="34">
        <v>2660174.44</v>
      </c>
      <c r="FM124" s="28">
        <v>2660174.44</v>
      </c>
      <c r="FN124" s="28"/>
      <c r="FO124" s="34">
        <v>1534383</v>
      </c>
      <c r="FP124" s="28">
        <v>1534383</v>
      </c>
      <c r="FQ124" s="28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28"/>
      <c r="GC124" s="28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>
        <v>88757.45</v>
      </c>
      <c r="GN124" s="16">
        <v>88757.45</v>
      </c>
      <c r="GO124" s="16"/>
      <c r="GP124" s="16"/>
      <c r="GQ124" s="28"/>
      <c r="GR124" s="28"/>
      <c r="GS124" s="28"/>
      <c r="GT124" s="28"/>
      <c r="GU124" s="16"/>
      <c r="GV124" s="16"/>
      <c r="GW124" s="28"/>
      <c r="GX124" s="16"/>
      <c r="GY124" s="28"/>
      <c r="GZ124" s="28"/>
      <c r="HA124" s="16">
        <v>992165</v>
      </c>
      <c r="HB124" s="16">
        <v>992165</v>
      </c>
      <c r="HC124" s="28">
        <v>992165</v>
      </c>
      <c r="HD124" s="28"/>
      <c r="HE124" s="28"/>
      <c r="HF124" s="28"/>
      <c r="HG124" s="16"/>
      <c r="HH124" s="16"/>
      <c r="HI124" s="16"/>
      <c r="HJ124" s="16"/>
      <c r="HK124" s="28"/>
      <c r="HL124" s="28"/>
      <c r="HM124" s="16">
        <v>650000</v>
      </c>
      <c r="HN124" s="34">
        <v>1200000</v>
      </c>
      <c r="HO124" s="28">
        <v>1199833.6499999999</v>
      </c>
      <c r="HP124" s="28"/>
      <c r="HQ124" s="16"/>
      <c r="HR124" s="28"/>
      <c r="HS124" s="16"/>
      <c r="HT124" s="28"/>
      <c r="HU124" s="28"/>
      <c r="HV124" s="28"/>
      <c r="HW124" s="28"/>
      <c r="HX124" s="28"/>
      <c r="HY124" s="28"/>
      <c r="HZ124" s="16"/>
      <c r="IA124" s="16"/>
      <c r="IB124" s="16"/>
      <c r="IC124" s="16"/>
      <c r="ID124" s="16"/>
      <c r="IE124" s="16"/>
      <c r="IF124" s="16"/>
      <c r="IG124" s="16"/>
      <c r="IH124" s="20">
        <f t="shared" si="28"/>
        <v>230684612.75999999</v>
      </c>
      <c r="II124" s="20">
        <f t="shared" si="29"/>
        <v>227027117.90000001</v>
      </c>
      <c r="IJ124" s="20">
        <f t="shared" si="30"/>
        <v>226909055.72</v>
      </c>
      <c r="IK124" s="28">
        <v>89823650</v>
      </c>
      <c r="IL124" s="16">
        <v>88293214</v>
      </c>
      <c r="IM124" s="28">
        <v>88293214</v>
      </c>
      <c r="IN124" s="28"/>
      <c r="IO124" s="16"/>
      <c r="IP124" s="16"/>
      <c r="IQ124" s="16">
        <v>125342833.75</v>
      </c>
      <c r="IR124" s="16">
        <v>124637050.59</v>
      </c>
      <c r="IS124" s="28">
        <v>124637050.59</v>
      </c>
      <c r="IT124" s="16"/>
      <c r="IU124" s="16"/>
      <c r="IV124" s="16"/>
      <c r="IW124" s="16"/>
      <c r="IX124" s="16"/>
      <c r="IY124" s="16"/>
      <c r="IZ124" s="16">
        <v>864330</v>
      </c>
      <c r="JA124" s="16">
        <v>864330</v>
      </c>
      <c r="JB124" s="16">
        <v>864330</v>
      </c>
      <c r="JC124" s="16">
        <v>2876184.19</v>
      </c>
      <c r="JD124" s="16">
        <v>1632160.05</v>
      </c>
      <c r="JE124" s="16">
        <v>1632160.05</v>
      </c>
      <c r="JF124" s="16">
        <v>10734570</v>
      </c>
      <c r="JG124" s="16">
        <v>10555660.48</v>
      </c>
      <c r="JH124" s="28">
        <v>10555660.48</v>
      </c>
      <c r="JI124" s="28">
        <v>101640</v>
      </c>
      <c r="JJ124" s="16"/>
      <c r="JK124" s="28"/>
      <c r="JL124" s="16">
        <v>19780</v>
      </c>
      <c r="JM124" s="28">
        <v>19780</v>
      </c>
      <c r="JN124" s="28">
        <v>19780</v>
      </c>
      <c r="JO124" s="16">
        <v>905060.6</v>
      </c>
      <c r="JP124" s="16">
        <v>905060.6</v>
      </c>
      <c r="JQ124" s="16">
        <v>905060.6</v>
      </c>
      <c r="JR124" s="16">
        <v>10060.219999999999</v>
      </c>
      <c r="JS124" s="28">
        <v>113358.18</v>
      </c>
      <c r="JT124" s="28">
        <v>0</v>
      </c>
      <c r="JU124" s="16"/>
      <c r="JV124" s="28"/>
      <c r="JW124" s="28"/>
      <c r="JX124" s="16"/>
      <c r="JY124" s="28"/>
      <c r="JZ124" s="28"/>
      <c r="KA124" s="16">
        <v>6504</v>
      </c>
      <c r="KB124" s="28">
        <v>6504</v>
      </c>
      <c r="KC124" s="28">
        <v>1800</v>
      </c>
      <c r="KD124" s="20">
        <f t="shared" si="31"/>
        <v>0</v>
      </c>
      <c r="KE124" s="20">
        <f t="shared" si="32"/>
        <v>4854880</v>
      </c>
      <c r="KF124" s="20">
        <f t="shared" si="33"/>
        <v>4310211.6100000003</v>
      </c>
      <c r="KG124" s="28"/>
      <c r="KH124" s="28">
        <v>4478880</v>
      </c>
      <c r="KI124" s="28">
        <v>4264614.6100000003</v>
      </c>
      <c r="KJ124" s="28"/>
      <c r="KK124" s="28"/>
      <c r="KL124" s="28"/>
      <c r="KM124" s="28"/>
      <c r="KN124" s="28">
        <v>376000</v>
      </c>
      <c r="KO124" s="28">
        <v>45597</v>
      </c>
      <c r="KP124" s="28"/>
      <c r="KQ124" s="28"/>
      <c r="KR124" s="28"/>
      <c r="KS124" s="28"/>
      <c r="KT124" s="16"/>
      <c r="KU124" s="16"/>
      <c r="KV124" s="16"/>
      <c r="KW124" s="16"/>
      <c r="KX124" s="16"/>
      <c r="KY124" s="16"/>
      <c r="KZ124" s="16"/>
      <c r="LA124" s="16"/>
      <c r="LB124" s="16"/>
      <c r="LC124" s="16"/>
      <c r="LD124" s="16"/>
      <c r="LE124" s="16"/>
      <c r="LF124" s="10"/>
      <c r="LG124" s="10"/>
      <c r="LH124" s="10"/>
      <c r="LI124" s="10"/>
      <c r="LJ124" s="10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4"/>
      <c r="OS124" s="14"/>
      <c r="OT124" s="14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</row>
    <row r="125" spans="1:711" x14ac:dyDescent="0.25">
      <c r="A125" s="5" t="s">
        <v>132</v>
      </c>
      <c r="B125" s="20">
        <f t="shared" si="23"/>
        <v>48036111</v>
      </c>
      <c r="C125" s="20">
        <f t="shared" si="34"/>
        <v>132452936.40000001</v>
      </c>
      <c r="D125" s="20">
        <f t="shared" si="35"/>
        <v>132383428.06999999</v>
      </c>
      <c r="E125" s="30">
        <f t="shared" si="24"/>
        <v>41134090</v>
      </c>
      <c r="F125" s="30">
        <f t="shared" si="36"/>
        <v>43092907</v>
      </c>
      <c r="G125" s="30">
        <f t="shared" si="37"/>
        <v>43092907</v>
      </c>
      <c r="H125" s="28">
        <v>38063800</v>
      </c>
      <c r="I125" s="28">
        <v>38063800</v>
      </c>
      <c r="J125" s="28">
        <v>38063800</v>
      </c>
      <c r="K125" s="28">
        <v>3070290</v>
      </c>
      <c r="L125" s="28">
        <v>5029107</v>
      </c>
      <c r="M125" s="28">
        <v>5029107</v>
      </c>
      <c r="N125" s="20">
        <f t="shared" si="25"/>
        <v>6902021</v>
      </c>
      <c r="O125" s="20">
        <f t="shared" si="26"/>
        <v>19360029.399999999</v>
      </c>
      <c r="P125" s="20">
        <f t="shared" si="27"/>
        <v>19290521.07</v>
      </c>
      <c r="Q125" s="28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28"/>
      <c r="AL125" s="28"/>
      <c r="AM125" s="16"/>
      <c r="AN125" s="16"/>
      <c r="AO125" s="16"/>
      <c r="AP125" s="16"/>
      <c r="AQ125" s="16"/>
      <c r="AR125" s="16"/>
      <c r="AS125" s="19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28"/>
      <c r="BF125" s="28"/>
      <c r="BG125" s="28"/>
      <c r="BH125" s="16"/>
      <c r="BI125" s="16"/>
      <c r="BJ125" s="16"/>
      <c r="BK125" s="16"/>
      <c r="BL125" s="28"/>
      <c r="BM125" s="28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28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>
        <v>7160511.1299999999</v>
      </c>
      <c r="DB125" s="28">
        <v>7091002.7999999998</v>
      </c>
      <c r="DC125" s="28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28"/>
      <c r="DT125" s="28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34">
        <v>4375597.2699999996</v>
      </c>
      <c r="EX125" s="16">
        <v>4375597.2699999996</v>
      </c>
      <c r="EY125" s="16"/>
      <c r="EZ125" s="16">
        <f>516900+255000</f>
        <v>771900</v>
      </c>
      <c r="FA125" s="28">
        <f>516900+255000</f>
        <v>771900</v>
      </c>
      <c r="FB125" s="28"/>
      <c r="FC125" s="16"/>
      <c r="FD125" s="16"/>
      <c r="FE125" s="16"/>
      <c r="FF125" s="16"/>
      <c r="FG125" s="16"/>
      <c r="FH125" s="16"/>
      <c r="FI125" s="16"/>
      <c r="FJ125" s="28"/>
      <c r="FK125" s="16"/>
      <c r="FL125" s="16"/>
      <c r="FM125" s="28"/>
      <c r="FN125" s="28"/>
      <c r="FO125" s="16"/>
      <c r="FP125" s="28"/>
      <c r="FQ125" s="28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28"/>
      <c r="GC125" s="28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28"/>
      <c r="GR125" s="28"/>
      <c r="GS125" s="28"/>
      <c r="GT125" s="28"/>
      <c r="GU125" s="16"/>
      <c r="GV125" s="16"/>
      <c r="GW125" s="28"/>
      <c r="GX125" s="16"/>
      <c r="GY125" s="28"/>
      <c r="GZ125" s="28"/>
      <c r="HA125" s="16">
        <v>6902021</v>
      </c>
      <c r="HB125" s="16">
        <v>6902021</v>
      </c>
      <c r="HC125" s="28">
        <v>6902021</v>
      </c>
      <c r="HD125" s="28"/>
      <c r="HE125" s="28"/>
      <c r="HF125" s="28"/>
      <c r="HG125" s="16"/>
      <c r="HH125" s="16"/>
      <c r="HI125" s="16"/>
      <c r="HJ125" s="16"/>
      <c r="HK125" s="28"/>
      <c r="HL125" s="28"/>
      <c r="HM125" s="16"/>
      <c r="HN125" s="28"/>
      <c r="HO125" s="28"/>
      <c r="HP125" s="28"/>
      <c r="HQ125" s="16"/>
      <c r="HR125" s="28"/>
      <c r="HS125" s="16"/>
      <c r="HT125" s="51">
        <v>150000</v>
      </c>
      <c r="HU125" s="28">
        <v>150000</v>
      </c>
      <c r="HV125" s="28"/>
      <c r="HW125" s="28"/>
      <c r="HX125" s="28"/>
      <c r="HY125" s="28"/>
      <c r="HZ125" s="16"/>
      <c r="IA125" s="16"/>
      <c r="IB125" s="16"/>
      <c r="IC125" s="16"/>
      <c r="ID125" s="16"/>
      <c r="IE125" s="16"/>
      <c r="IF125" s="16"/>
      <c r="IG125" s="16"/>
      <c r="IH125" s="20">
        <f t="shared" si="28"/>
        <v>0</v>
      </c>
      <c r="II125" s="20">
        <f t="shared" si="29"/>
        <v>0</v>
      </c>
      <c r="IJ125" s="20">
        <f t="shared" si="30"/>
        <v>0</v>
      </c>
      <c r="IK125" s="28"/>
      <c r="IL125" s="16"/>
      <c r="IM125" s="28"/>
      <c r="IN125" s="28"/>
      <c r="IO125" s="16"/>
      <c r="IP125" s="16"/>
      <c r="IQ125" s="16"/>
      <c r="IR125" s="16"/>
      <c r="IS125" s="28"/>
      <c r="IT125" s="16"/>
      <c r="IU125" s="16"/>
      <c r="IV125" s="16"/>
      <c r="IW125" s="16"/>
      <c r="IX125" s="16"/>
      <c r="IY125" s="16"/>
      <c r="IZ125" s="16"/>
      <c r="JA125" s="16"/>
      <c r="JB125" s="16"/>
      <c r="JC125" s="16"/>
      <c r="JD125" s="16"/>
      <c r="JE125" s="16"/>
      <c r="JF125" s="16"/>
      <c r="JG125" s="16"/>
      <c r="JH125" s="28"/>
      <c r="JI125" s="28"/>
      <c r="JJ125" s="16"/>
      <c r="JK125" s="28"/>
      <c r="JL125" s="16"/>
      <c r="JM125" s="28"/>
      <c r="JN125" s="28"/>
      <c r="JO125" s="16"/>
      <c r="JP125" s="16"/>
      <c r="JQ125" s="16"/>
      <c r="JR125" s="16"/>
      <c r="JS125" s="28"/>
      <c r="JT125" s="28"/>
      <c r="JU125" s="16"/>
      <c r="JV125" s="28"/>
      <c r="JW125" s="28"/>
      <c r="JX125" s="16"/>
      <c r="JY125" s="28"/>
      <c r="JZ125" s="28"/>
      <c r="KA125" s="16"/>
      <c r="KB125" s="28"/>
      <c r="KC125" s="28"/>
      <c r="KD125" s="20">
        <f t="shared" si="31"/>
        <v>0</v>
      </c>
      <c r="KE125" s="20">
        <f t="shared" si="32"/>
        <v>70000000</v>
      </c>
      <c r="KF125" s="20">
        <f t="shared" si="33"/>
        <v>70000000</v>
      </c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16"/>
      <c r="KU125" s="16"/>
      <c r="KV125" s="16"/>
      <c r="KW125" s="16">
        <v>70000000</v>
      </c>
      <c r="KX125" s="16">
        <v>70000000</v>
      </c>
      <c r="KY125" s="16"/>
      <c r="KZ125" s="16"/>
      <c r="LA125" s="16"/>
      <c r="LB125" s="16"/>
      <c r="LC125" s="16"/>
      <c r="LD125" s="16"/>
      <c r="LE125" s="16"/>
      <c r="LF125" s="10"/>
      <c r="LG125" s="10"/>
      <c r="LH125" s="10"/>
      <c r="LI125" s="10"/>
      <c r="LJ125" s="10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4"/>
      <c r="OS125" s="14"/>
      <c r="OT125" s="14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</row>
    <row r="126" spans="1:711" x14ac:dyDescent="0.25">
      <c r="A126" s="5" t="s">
        <v>133</v>
      </c>
      <c r="B126" s="20">
        <f t="shared" si="23"/>
        <v>3355632</v>
      </c>
      <c r="C126" s="20">
        <f t="shared" si="34"/>
        <v>3817957</v>
      </c>
      <c r="D126" s="20">
        <f t="shared" si="35"/>
        <v>3817957</v>
      </c>
      <c r="E126" s="30">
        <f t="shared" si="24"/>
        <v>2915000</v>
      </c>
      <c r="F126" s="30">
        <f t="shared" si="36"/>
        <v>2915000</v>
      </c>
      <c r="G126" s="30">
        <f t="shared" si="37"/>
        <v>2915000</v>
      </c>
      <c r="H126" s="28">
        <v>2756700</v>
      </c>
      <c r="I126" s="28">
        <v>2756700</v>
      </c>
      <c r="J126" s="28">
        <v>2756700</v>
      </c>
      <c r="K126" s="28">
        <v>158300</v>
      </c>
      <c r="L126" s="28">
        <v>158300</v>
      </c>
      <c r="M126" s="28">
        <v>158300</v>
      </c>
      <c r="N126" s="20">
        <f t="shared" si="25"/>
        <v>359632</v>
      </c>
      <c r="O126" s="20">
        <f t="shared" si="26"/>
        <v>812757</v>
      </c>
      <c r="P126" s="20">
        <f t="shared" si="27"/>
        <v>812757</v>
      </c>
      <c r="Q126" s="28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28"/>
      <c r="AL126" s="28"/>
      <c r="AM126" s="16"/>
      <c r="AN126" s="16"/>
      <c r="AO126" s="16"/>
      <c r="AP126" s="16"/>
      <c r="AQ126" s="16"/>
      <c r="AR126" s="16"/>
      <c r="AS126" s="19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28"/>
      <c r="BF126" s="28"/>
      <c r="BG126" s="28"/>
      <c r="BH126" s="16"/>
      <c r="BI126" s="16"/>
      <c r="BJ126" s="16"/>
      <c r="BK126" s="16"/>
      <c r="BL126" s="28"/>
      <c r="BM126" s="28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28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28"/>
      <c r="DC126" s="28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28"/>
      <c r="DT126" s="28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>
        <v>253125</v>
      </c>
      <c r="FA126" s="28">
        <v>253125</v>
      </c>
      <c r="FB126" s="28"/>
      <c r="FC126" s="16"/>
      <c r="FD126" s="16"/>
      <c r="FE126" s="16"/>
      <c r="FF126" s="16"/>
      <c r="FG126" s="16"/>
      <c r="FH126" s="16"/>
      <c r="FI126" s="16"/>
      <c r="FJ126" s="28"/>
      <c r="FK126" s="16"/>
      <c r="FL126" s="16"/>
      <c r="FM126" s="28"/>
      <c r="FN126" s="28"/>
      <c r="FO126" s="16"/>
      <c r="FP126" s="28"/>
      <c r="FQ126" s="28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28"/>
      <c r="GC126" s="28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28"/>
      <c r="GR126" s="28"/>
      <c r="GS126" s="28"/>
      <c r="GT126" s="28"/>
      <c r="GU126" s="16"/>
      <c r="GV126" s="16"/>
      <c r="GW126" s="28"/>
      <c r="GX126" s="16"/>
      <c r="GY126" s="28"/>
      <c r="GZ126" s="28"/>
      <c r="HA126" s="16">
        <v>359632</v>
      </c>
      <c r="HB126" s="16">
        <v>359632</v>
      </c>
      <c r="HC126" s="28">
        <v>359632</v>
      </c>
      <c r="HD126" s="28"/>
      <c r="HE126" s="28"/>
      <c r="HF126" s="28"/>
      <c r="HG126" s="16"/>
      <c r="HH126" s="16"/>
      <c r="HI126" s="16"/>
      <c r="HJ126" s="16"/>
      <c r="HK126" s="28"/>
      <c r="HL126" s="28"/>
      <c r="HM126" s="16"/>
      <c r="HN126" s="28"/>
      <c r="HO126" s="28"/>
      <c r="HP126" s="28"/>
      <c r="HQ126" s="16"/>
      <c r="HR126" s="28"/>
      <c r="HS126" s="16"/>
      <c r="HT126" s="51">
        <v>200000</v>
      </c>
      <c r="HU126" s="28">
        <v>200000</v>
      </c>
      <c r="HV126" s="28"/>
      <c r="HW126" s="28"/>
      <c r="HX126" s="28"/>
      <c r="HY126" s="28"/>
      <c r="HZ126" s="16"/>
      <c r="IA126" s="16"/>
      <c r="IB126" s="16"/>
      <c r="IC126" s="16"/>
      <c r="ID126" s="16"/>
      <c r="IE126" s="16"/>
      <c r="IF126" s="16"/>
      <c r="IG126" s="16"/>
      <c r="IH126" s="20">
        <f t="shared" si="28"/>
        <v>81000</v>
      </c>
      <c r="II126" s="20">
        <f t="shared" si="29"/>
        <v>90200</v>
      </c>
      <c r="IJ126" s="20">
        <f t="shared" si="30"/>
        <v>90200</v>
      </c>
      <c r="IK126" s="28"/>
      <c r="IL126" s="16"/>
      <c r="IM126" s="28"/>
      <c r="IN126" s="28"/>
      <c r="IO126" s="16"/>
      <c r="IP126" s="16"/>
      <c r="IQ126" s="16"/>
      <c r="IR126" s="16"/>
      <c r="IS126" s="28"/>
      <c r="IT126" s="16"/>
      <c r="IU126" s="16"/>
      <c r="IV126" s="16"/>
      <c r="IW126" s="16"/>
      <c r="IX126" s="16"/>
      <c r="IY126" s="16"/>
      <c r="IZ126" s="16"/>
      <c r="JA126" s="16"/>
      <c r="JB126" s="16"/>
      <c r="JC126" s="16"/>
      <c r="JD126" s="16"/>
      <c r="JE126" s="16"/>
      <c r="JF126" s="16"/>
      <c r="JG126" s="16"/>
      <c r="JH126" s="28"/>
      <c r="JI126" s="28"/>
      <c r="JJ126" s="16"/>
      <c r="JK126" s="28"/>
      <c r="JL126" s="16"/>
      <c r="JM126" s="28"/>
      <c r="JN126" s="28"/>
      <c r="JO126" s="16"/>
      <c r="JP126" s="16"/>
      <c r="JQ126" s="16"/>
      <c r="JR126" s="16"/>
      <c r="JS126" s="28"/>
      <c r="JT126" s="28"/>
      <c r="JU126" s="16"/>
      <c r="JV126" s="28"/>
      <c r="JW126" s="28"/>
      <c r="JX126" s="16">
        <v>81000</v>
      </c>
      <c r="JY126" s="28">
        <v>90200</v>
      </c>
      <c r="JZ126" s="28">
        <v>90200</v>
      </c>
      <c r="KA126" s="16"/>
      <c r="KB126" s="28"/>
      <c r="KC126" s="28"/>
      <c r="KD126" s="20">
        <f t="shared" si="31"/>
        <v>0</v>
      </c>
      <c r="KE126" s="20">
        <f t="shared" si="32"/>
        <v>0</v>
      </c>
      <c r="KF126" s="20">
        <f t="shared" si="33"/>
        <v>0</v>
      </c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16"/>
      <c r="KU126" s="16"/>
      <c r="KV126" s="16"/>
      <c r="KW126" s="16"/>
      <c r="KX126" s="16"/>
      <c r="KY126" s="16"/>
      <c r="KZ126" s="16"/>
      <c r="LA126" s="16"/>
      <c r="LB126" s="16"/>
      <c r="LC126" s="16"/>
      <c r="LD126" s="16"/>
      <c r="LE126" s="16"/>
      <c r="LF126" s="10"/>
      <c r="LG126" s="10"/>
      <c r="LH126" s="10"/>
      <c r="LI126" s="10"/>
      <c r="LJ126" s="10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4"/>
      <c r="OS126" s="14"/>
      <c r="OT126" s="14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</row>
    <row r="127" spans="1:711" x14ac:dyDescent="0.25">
      <c r="A127" s="5" t="s">
        <v>134</v>
      </c>
      <c r="B127" s="20">
        <f t="shared" si="23"/>
        <v>6909538</v>
      </c>
      <c r="C127" s="20">
        <f t="shared" si="34"/>
        <v>6665518</v>
      </c>
      <c r="D127" s="20">
        <f t="shared" si="35"/>
        <v>6665518</v>
      </c>
      <c r="E127" s="30">
        <f t="shared" si="24"/>
        <v>5106960</v>
      </c>
      <c r="F127" s="30">
        <f t="shared" si="36"/>
        <v>5203740</v>
      </c>
      <c r="G127" s="30">
        <f t="shared" si="37"/>
        <v>5203740</v>
      </c>
      <c r="H127" s="28">
        <v>4938800</v>
      </c>
      <c r="I127" s="28">
        <v>4938800</v>
      </c>
      <c r="J127" s="28">
        <v>4938800</v>
      </c>
      <c r="K127" s="28">
        <v>168160</v>
      </c>
      <c r="L127" s="28">
        <v>264940</v>
      </c>
      <c r="M127" s="28">
        <v>264940</v>
      </c>
      <c r="N127" s="20">
        <f t="shared" si="25"/>
        <v>1721578</v>
      </c>
      <c r="O127" s="20">
        <f t="shared" si="26"/>
        <v>1371578</v>
      </c>
      <c r="P127" s="20">
        <f t="shared" si="27"/>
        <v>1371578</v>
      </c>
      <c r="Q127" s="28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28"/>
      <c r="AL127" s="28"/>
      <c r="AM127" s="16"/>
      <c r="AN127" s="16"/>
      <c r="AO127" s="16"/>
      <c r="AP127" s="16"/>
      <c r="AQ127" s="16"/>
      <c r="AR127" s="16"/>
      <c r="AS127" s="19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28"/>
      <c r="BF127" s="28"/>
      <c r="BG127" s="28"/>
      <c r="BH127" s="16"/>
      <c r="BI127" s="16"/>
      <c r="BJ127" s="16"/>
      <c r="BK127" s="16"/>
      <c r="BL127" s="28"/>
      <c r="BM127" s="28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28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28"/>
      <c r="DC127" s="28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28"/>
      <c r="DT127" s="28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28"/>
      <c r="FB127" s="28"/>
      <c r="FC127" s="16"/>
      <c r="FD127" s="16"/>
      <c r="FE127" s="16"/>
      <c r="FF127" s="16"/>
      <c r="FG127" s="16"/>
      <c r="FH127" s="16"/>
      <c r="FI127" s="16"/>
      <c r="FJ127" s="28"/>
      <c r="FK127" s="16"/>
      <c r="FL127" s="16"/>
      <c r="FM127" s="28"/>
      <c r="FN127" s="28"/>
      <c r="FO127" s="16"/>
      <c r="FP127" s="28"/>
      <c r="FQ127" s="28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28"/>
      <c r="GC127" s="28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28"/>
      <c r="GR127" s="28"/>
      <c r="GS127" s="28"/>
      <c r="GT127" s="28"/>
      <c r="GU127" s="16"/>
      <c r="GV127" s="16"/>
      <c r="GW127" s="28"/>
      <c r="GX127" s="16"/>
      <c r="GY127" s="28"/>
      <c r="GZ127" s="28"/>
      <c r="HA127" s="16">
        <v>1121578</v>
      </c>
      <c r="HB127" s="16">
        <v>1121578</v>
      </c>
      <c r="HC127" s="28">
        <v>1121578</v>
      </c>
      <c r="HD127" s="28"/>
      <c r="HE127" s="28"/>
      <c r="HF127" s="28"/>
      <c r="HG127" s="16"/>
      <c r="HH127" s="16"/>
      <c r="HI127" s="16"/>
      <c r="HJ127" s="16"/>
      <c r="HK127" s="28"/>
      <c r="HL127" s="28"/>
      <c r="HM127" s="16"/>
      <c r="HN127" s="28"/>
      <c r="HO127" s="28"/>
      <c r="HP127" s="28">
        <v>400000</v>
      </c>
      <c r="HQ127" s="36"/>
      <c r="HR127" s="28"/>
      <c r="HS127" s="16">
        <v>100000</v>
      </c>
      <c r="HT127" s="51">
        <v>150000</v>
      </c>
      <c r="HU127" s="28">
        <v>150000</v>
      </c>
      <c r="HV127" s="28">
        <v>100000</v>
      </c>
      <c r="HW127" s="34">
        <v>100000</v>
      </c>
      <c r="HX127" s="28">
        <v>100000</v>
      </c>
      <c r="HY127" s="28"/>
      <c r="HZ127" s="16"/>
      <c r="IA127" s="16"/>
      <c r="IB127" s="16"/>
      <c r="IC127" s="16"/>
      <c r="ID127" s="16"/>
      <c r="IE127" s="16"/>
      <c r="IF127" s="16"/>
      <c r="IG127" s="16"/>
      <c r="IH127" s="20">
        <f t="shared" si="28"/>
        <v>81000</v>
      </c>
      <c r="II127" s="20">
        <f t="shared" si="29"/>
        <v>90200</v>
      </c>
      <c r="IJ127" s="20">
        <f t="shared" si="30"/>
        <v>90200</v>
      </c>
      <c r="IK127" s="28"/>
      <c r="IL127" s="16"/>
      <c r="IM127" s="28"/>
      <c r="IN127" s="28"/>
      <c r="IO127" s="16"/>
      <c r="IP127" s="16"/>
      <c r="IQ127" s="16"/>
      <c r="IR127" s="16"/>
      <c r="IS127" s="28"/>
      <c r="IT127" s="16"/>
      <c r="IU127" s="16"/>
      <c r="IV127" s="16"/>
      <c r="IW127" s="16"/>
      <c r="IX127" s="16"/>
      <c r="IY127" s="16"/>
      <c r="IZ127" s="16"/>
      <c r="JA127" s="16"/>
      <c r="JB127" s="16"/>
      <c r="JC127" s="16"/>
      <c r="JD127" s="16"/>
      <c r="JE127" s="16"/>
      <c r="JF127" s="16"/>
      <c r="JG127" s="16"/>
      <c r="JH127" s="28"/>
      <c r="JI127" s="28"/>
      <c r="JJ127" s="16"/>
      <c r="JK127" s="28"/>
      <c r="JL127" s="16"/>
      <c r="JM127" s="28"/>
      <c r="JN127" s="28"/>
      <c r="JO127" s="16"/>
      <c r="JP127" s="16"/>
      <c r="JQ127" s="16"/>
      <c r="JR127" s="16"/>
      <c r="JS127" s="28"/>
      <c r="JT127" s="28"/>
      <c r="JU127" s="16"/>
      <c r="JV127" s="28"/>
      <c r="JW127" s="28"/>
      <c r="JX127" s="16">
        <v>81000</v>
      </c>
      <c r="JY127" s="28">
        <v>90200</v>
      </c>
      <c r="JZ127" s="28">
        <v>90200</v>
      </c>
      <c r="KA127" s="16"/>
      <c r="KB127" s="28"/>
      <c r="KC127" s="28"/>
      <c r="KD127" s="20">
        <f t="shared" si="31"/>
        <v>0</v>
      </c>
      <c r="KE127" s="20">
        <f t="shared" si="32"/>
        <v>0</v>
      </c>
      <c r="KF127" s="20">
        <f t="shared" si="33"/>
        <v>0</v>
      </c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16"/>
      <c r="KU127" s="16"/>
      <c r="KV127" s="16"/>
      <c r="KW127" s="16"/>
      <c r="KX127" s="16"/>
      <c r="KY127" s="16"/>
      <c r="KZ127" s="16"/>
      <c r="LA127" s="16"/>
      <c r="LB127" s="16"/>
      <c r="LC127" s="16"/>
      <c r="LD127" s="16"/>
      <c r="LE127" s="16"/>
      <c r="LF127" s="10"/>
      <c r="LG127" s="10"/>
      <c r="LH127" s="10"/>
      <c r="LI127" s="10"/>
      <c r="LJ127" s="10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4"/>
      <c r="OS127" s="14"/>
      <c r="OT127" s="14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</row>
    <row r="128" spans="1:711" x14ac:dyDescent="0.25">
      <c r="A128" s="5" t="s">
        <v>135</v>
      </c>
      <c r="B128" s="20">
        <f t="shared" si="23"/>
        <v>4394037</v>
      </c>
      <c r="C128" s="20">
        <f t="shared" si="34"/>
        <v>5660962.5</v>
      </c>
      <c r="D128" s="20">
        <f t="shared" si="35"/>
        <v>5633018.8700000001</v>
      </c>
      <c r="E128" s="30">
        <f t="shared" si="24"/>
        <v>3259110</v>
      </c>
      <c r="F128" s="30">
        <f t="shared" si="36"/>
        <v>3283732</v>
      </c>
      <c r="G128" s="30">
        <f t="shared" si="37"/>
        <v>3283732</v>
      </c>
      <c r="H128" s="28">
        <v>3091000</v>
      </c>
      <c r="I128" s="28">
        <v>3091000</v>
      </c>
      <c r="J128" s="28">
        <v>3091000</v>
      </c>
      <c r="K128" s="28">
        <v>168110</v>
      </c>
      <c r="L128" s="28">
        <v>192732</v>
      </c>
      <c r="M128" s="28">
        <v>192732</v>
      </c>
      <c r="N128" s="20">
        <f t="shared" si="25"/>
        <v>1053927</v>
      </c>
      <c r="O128" s="20">
        <f t="shared" si="26"/>
        <v>2287030.5</v>
      </c>
      <c r="P128" s="20">
        <f t="shared" si="27"/>
        <v>2259086.87</v>
      </c>
      <c r="Q128" s="28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28"/>
      <c r="AL128" s="28"/>
      <c r="AM128" s="16"/>
      <c r="AN128" s="16"/>
      <c r="AO128" s="16"/>
      <c r="AP128" s="16"/>
      <c r="AQ128" s="16"/>
      <c r="AR128" s="16"/>
      <c r="AS128" s="19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28"/>
      <c r="BF128" s="28"/>
      <c r="BG128" s="28"/>
      <c r="BH128" s="16"/>
      <c r="BI128" s="16"/>
      <c r="BJ128" s="16"/>
      <c r="BK128" s="16"/>
      <c r="BL128" s="28"/>
      <c r="BM128" s="28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28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28"/>
      <c r="DC128" s="28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28">
        <v>694978.5</v>
      </c>
      <c r="DT128" s="28">
        <v>694971.91</v>
      </c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>
        <v>358125</v>
      </c>
      <c r="FA128" s="28">
        <v>358125</v>
      </c>
      <c r="FB128" s="28"/>
      <c r="FC128" s="16"/>
      <c r="FD128" s="16"/>
      <c r="FE128" s="16"/>
      <c r="FF128" s="16"/>
      <c r="FG128" s="16"/>
      <c r="FH128" s="16"/>
      <c r="FI128" s="16"/>
      <c r="FJ128" s="28"/>
      <c r="FK128" s="16"/>
      <c r="FL128" s="16"/>
      <c r="FM128" s="28"/>
      <c r="FN128" s="28"/>
      <c r="FO128" s="16"/>
      <c r="FP128" s="28"/>
      <c r="FQ128" s="28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28"/>
      <c r="GC128" s="28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28"/>
      <c r="GR128" s="28"/>
      <c r="GS128" s="28"/>
      <c r="GT128" s="28"/>
      <c r="GU128" s="16"/>
      <c r="GV128" s="16"/>
      <c r="GW128" s="28"/>
      <c r="GX128" s="16"/>
      <c r="GY128" s="28"/>
      <c r="GZ128" s="28"/>
      <c r="HA128" s="16">
        <v>603927</v>
      </c>
      <c r="HB128" s="16">
        <v>603927</v>
      </c>
      <c r="HC128" s="28">
        <v>603927</v>
      </c>
      <c r="HD128" s="28"/>
      <c r="HE128" s="28"/>
      <c r="HF128" s="28"/>
      <c r="HG128" s="16"/>
      <c r="HH128" s="16"/>
      <c r="HI128" s="16"/>
      <c r="HJ128" s="16"/>
      <c r="HK128" s="28"/>
      <c r="HL128" s="28"/>
      <c r="HM128" s="16"/>
      <c r="HN128" s="28"/>
      <c r="HO128" s="28"/>
      <c r="HP128" s="28">
        <v>250000</v>
      </c>
      <c r="HQ128" s="36">
        <v>250000</v>
      </c>
      <c r="HR128" s="28">
        <v>222562.96</v>
      </c>
      <c r="HS128" s="16"/>
      <c r="HT128" s="51"/>
      <c r="HU128" s="28"/>
      <c r="HV128" s="28">
        <v>200000</v>
      </c>
      <c r="HW128" s="34">
        <v>380000</v>
      </c>
      <c r="HX128" s="28">
        <v>379500</v>
      </c>
      <c r="HY128" s="28"/>
      <c r="HZ128" s="16"/>
      <c r="IA128" s="16"/>
      <c r="IB128" s="16"/>
      <c r="IC128" s="16"/>
      <c r="ID128" s="16"/>
      <c r="IE128" s="16"/>
      <c r="IF128" s="16"/>
      <c r="IG128" s="16"/>
      <c r="IH128" s="20">
        <f t="shared" si="28"/>
        <v>81000</v>
      </c>
      <c r="II128" s="20">
        <f t="shared" si="29"/>
        <v>90200</v>
      </c>
      <c r="IJ128" s="20">
        <f t="shared" si="30"/>
        <v>90200</v>
      </c>
      <c r="IK128" s="28"/>
      <c r="IL128" s="16"/>
      <c r="IM128" s="28"/>
      <c r="IN128" s="28"/>
      <c r="IO128" s="16"/>
      <c r="IP128" s="16"/>
      <c r="IQ128" s="16"/>
      <c r="IR128" s="16"/>
      <c r="IS128" s="28"/>
      <c r="IT128" s="16"/>
      <c r="IU128" s="16"/>
      <c r="IV128" s="16"/>
      <c r="IW128" s="16"/>
      <c r="IX128" s="16"/>
      <c r="IY128" s="16"/>
      <c r="IZ128" s="16"/>
      <c r="JA128" s="16"/>
      <c r="JB128" s="16"/>
      <c r="JC128" s="16"/>
      <c r="JD128" s="16"/>
      <c r="JE128" s="16"/>
      <c r="JF128" s="16"/>
      <c r="JG128" s="16"/>
      <c r="JH128" s="28"/>
      <c r="JI128" s="28"/>
      <c r="JJ128" s="16"/>
      <c r="JK128" s="28"/>
      <c r="JL128" s="16"/>
      <c r="JM128" s="28"/>
      <c r="JN128" s="28"/>
      <c r="JO128" s="16"/>
      <c r="JP128" s="16"/>
      <c r="JQ128" s="16"/>
      <c r="JR128" s="16"/>
      <c r="JS128" s="28"/>
      <c r="JT128" s="28"/>
      <c r="JU128" s="16"/>
      <c r="JV128" s="28"/>
      <c r="JW128" s="28"/>
      <c r="JX128" s="16">
        <v>81000</v>
      </c>
      <c r="JY128" s="28">
        <v>90200</v>
      </c>
      <c r="JZ128" s="28">
        <v>90200</v>
      </c>
      <c r="KA128" s="16"/>
      <c r="KB128" s="28"/>
      <c r="KC128" s="28"/>
      <c r="KD128" s="20">
        <f t="shared" si="31"/>
        <v>0</v>
      </c>
      <c r="KE128" s="20">
        <f t="shared" si="32"/>
        <v>0</v>
      </c>
      <c r="KF128" s="20">
        <f t="shared" si="33"/>
        <v>0</v>
      </c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16"/>
      <c r="KU128" s="16"/>
      <c r="KV128" s="16"/>
      <c r="KW128" s="16"/>
      <c r="KX128" s="16"/>
      <c r="KY128" s="16"/>
      <c r="KZ128" s="16"/>
      <c r="LA128" s="16"/>
      <c r="LB128" s="16"/>
      <c r="LC128" s="16"/>
      <c r="LD128" s="16"/>
      <c r="LE128" s="16"/>
      <c r="LF128" s="10"/>
      <c r="LG128" s="10"/>
      <c r="LH128" s="10"/>
      <c r="LI128" s="10"/>
      <c r="LJ128" s="10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4"/>
      <c r="OS128" s="14"/>
      <c r="OT128" s="14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</row>
    <row r="129" spans="1:711" x14ac:dyDescent="0.25">
      <c r="A129" s="5" t="s">
        <v>136</v>
      </c>
      <c r="B129" s="20">
        <f t="shared" si="23"/>
        <v>3571137</v>
      </c>
      <c r="C129" s="20">
        <f t="shared" si="34"/>
        <v>4218248</v>
      </c>
      <c r="D129" s="20">
        <f t="shared" si="35"/>
        <v>4218216.66</v>
      </c>
      <c r="E129" s="30">
        <f t="shared" si="24"/>
        <v>2313660</v>
      </c>
      <c r="F129" s="30">
        <f t="shared" si="36"/>
        <v>2491544</v>
      </c>
      <c r="G129" s="30">
        <f t="shared" si="37"/>
        <v>2491544</v>
      </c>
      <c r="H129" s="28">
        <v>2014600</v>
      </c>
      <c r="I129" s="28">
        <v>2014600</v>
      </c>
      <c r="J129" s="28">
        <v>2014600</v>
      </c>
      <c r="K129" s="28">
        <v>299060</v>
      </c>
      <c r="L129" s="28">
        <v>476944</v>
      </c>
      <c r="M129" s="28">
        <v>476944</v>
      </c>
      <c r="N129" s="20">
        <f t="shared" si="25"/>
        <v>1176477</v>
      </c>
      <c r="O129" s="20">
        <f t="shared" si="26"/>
        <v>1636504</v>
      </c>
      <c r="P129" s="20">
        <f t="shared" si="27"/>
        <v>1636472.66</v>
      </c>
      <c r="Q129" s="28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28"/>
      <c r="AL129" s="28"/>
      <c r="AM129" s="16"/>
      <c r="AN129" s="16"/>
      <c r="AO129" s="16"/>
      <c r="AP129" s="16"/>
      <c r="AQ129" s="16"/>
      <c r="AR129" s="16"/>
      <c r="AS129" s="19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28"/>
      <c r="BF129" s="28"/>
      <c r="BG129" s="28"/>
      <c r="BH129" s="16"/>
      <c r="BI129" s="16"/>
      <c r="BJ129" s="16"/>
      <c r="BK129" s="16"/>
      <c r="BL129" s="28"/>
      <c r="BM129" s="28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28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28"/>
      <c r="DC129" s="28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28"/>
      <c r="DT129" s="28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>
        <v>352500</v>
      </c>
      <c r="FA129" s="28">
        <v>352500</v>
      </c>
      <c r="FB129" s="28"/>
      <c r="FC129" s="16"/>
      <c r="FD129" s="16"/>
      <c r="FE129" s="16"/>
      <c r="FF129" s="16"/>
      <c r="FG129" s="16"/>
      <c r="FH129" s="16"/>
      <c r="FI129" s="16"/>
      <c r="FJ129" s="28"/>
      <c r="FK129" s="16"/>
      <c r="FL129" s="16"/>
      <c r="FM129" s="28"/>
      <c r="FN129" s="28"/>
      <c r="FO129" s="16"/>
      <c r="FP129" s="28"/>
      <c r="FQ129" s="28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28"/>
      <c r="GC129" s="28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28"/>
      <c r="GR129" s="28"/>
      <c r="GS129" s="28"/>
      <c r="GT129" s="28"/>
      <c r="GU129" s="16"/>
      <c r="GV129" s="16">
        <v>107527</v>
      </c>
      <c r="GW129" s="28">
        <v>107527</v>
      </c>
      <c r="GX129" s="16"/>
      <c r="GY129" s="28"/>
      <c r="GZ129" s="28"/>
      <c r="HA129" s="16">
        <v>776477</v>
      </c>
      <c r="HB129" s="16">
        <v>776477</v>
      </c>
      <c r="HC129" s="28">
        <v>776477</v>
      </c>
      <c r="HD129" s="28"/>
      <c r="HE129" s="28"/>
      <c r="HF129" s="28"/>
      <c r="HG129" s="16"/>
      <c r="HH129" s="16"/>
      <c r="HI129" s="16"/>
      <c r="HJ129" s="16"/>
      <c r="HK129" s="28"/>
      <c r="HL129" s="28"/>
      <c r="HM129" s="16"/>
      <c r="HN129" s="28"/>
      <c r="HO129" s="28"/>
      <c r="HP129" s="28"/>
      <c r="HQ129" s="16"/>
      <c r="HR129" s="28"/>
      <c r="HS129" s="16">
        <v>400000</v>
      </c>
      <c r="HT129" s="51">
        <v>400000</v>
      </c>
      <c r="HU129" s="28">
        <v>399968.66</v>
      </c>
      <c r="HV129" s="28"/>
      <c r="HW129" s="28"/>
      <c r="HX129" s="28"/>
      <c r="HY129" s="28"/>
      <c r="HZ129" s="16"/>
      <c r="IA129" s="16"/>
      <c r="IB129" s="16"/>
      <c r="IC129" s="16"/>
      <c r="ID129" s="16"/>
      <c r="IE129" s="16"/>
      <c r="IF129" s="16"/>
      <c r="IG129" s="16"/>
      <c r="IH129" s="20">
        <f t="shared" si="28"/>
        <v>81000</v>
      </c>
      <c r="II129" s="20">
        <f t="shared" si="29"/>
        <v>90200</v>
      </c>
      <c r="IJ129" s="20">
        <f t="shared" si="30"/>
        <v>90200</v>
      </c>
      <c r="IK129" s="28"/>
      <c r="IL129" s="16"/>
      <c r="IM129" s="28"/>
      <c r="IN129" s="28"/>
      <c r="IO129" s="16"/>
      <c r="IP129" s="16"/>
      <c r="IQ129" s="16"/>
      <c r="IR129" s="16"/>
      <c r="IS129" s="28"/>
      <c r="IT129" s="16"/>
      <c r="IU129" s="16"/>
      <c r="IV129" s="16"/>
      <c r="IW129" s="16"/>
      <c r="IX129" s="16"/>
      <c r="IY129" s="16"/>
      <c r="IZ129" s="16"/>
      <c r="JA129" s="16"/>
      <c r="JB129" s="16"/>
      <c r="JC129" s="16"/>
      <c r="JD129" s="16"/>
      <c r="JE129" s="16"/>
      <c r="JF129" s="16"/>
      <c r="JG129" s="16"/>
      <c r="JH129" s="28"/>
      <c r="JI129" s="28"/>
      <c r="JJ129" s="16"/>
      <c r="JK129" s="28"/>
      <c r="JL129" s="16"/>
      <c r="JM129" s="28"/>
      <c r="JN129" s="28"/>
      <c r="JO129" s="16"/>
      <c r="JP129" s="16"/>
      <c r="JQ129" s="16"/>
      <c r="JR129" s="16"/>
      <c r="JS129" s="28"/>
      <c r="JT129" s="28"/>
      <c r="JU129" s="16"/>
      <c r="JV129" s="28"/>
      <c r="JW129" s="28"/>
      <c r="JX129" s="16">
        <v>81000</v>
      </c>
      <c r="JY129" s="28">
        <v>90200</v>
      </c>
      <c r="JZ129" s="28">
        <v>90200</v>
      </c>
      <c r="KA129" s="16"/>
      <c r="KB129" s="28"/>
      <c r="KC129" s="28"/>
      <c r="KD129" s="20">
        <f t="shared" si="31"/>
        <v>0</v>
      </c>
      <c r="KE129" s="20">
        <f t="shared" si="32"/>
        <v>0</v>
      </c>
      <c r="KF129" s="20">
        <f t="shared" si="33"/>
        <v>0</v>
      </c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16"/>
      <c r="KU129" s="16"/>
      <c r="KV129" s="16"/>
      <c r="KW129" s="16"/>
      <c r="KX129" s="16"/>
      <c r="KY129" s="16"/>
      <c r="KZ129" s="16"/>
      <c r="LA129" s="16"/>
      <c r="LB129" s="16"/>
      <c r="LC129" s="16"/>
      <c r="LD129" s="16"/>
      <c r="LE129" s="16"/>
      <c r="LF129" s="10"/>
      <c r="LG129" s="10"/>
      <c r="LH129" s="10"/>
      <c r="LI129" s="10"/>
      <c r="LJ129" s="10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4"/>
      <c r="OS129" s="14"/>
      <c r="OT129" s="14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</row>
    <row r="130" spans="1:711" x14ac:dyDescent="0.25">
      <c r="A130" s="5" t="s">
        <v>137</v>
      </c>
      <c r="B130" s="20">
        <f t="shared" si="23"/>
        <v>3973942</v>
      </c>
      <c r="C130" s="20">
        <f t="shared" si="34"/>
        <v>4368815</v>
      </c>
      <c r="D130" s="20">
        <f t="shared" si="35"/>
        <v>4368815</v>
      </c>
      <c r="E130" s="30">
        <f t="shared" si="24"/>
        <v>3533310</v>
      </c>
      <c r="F130" s="30">
        <f t="shared" si="36"/>
        <v>3583358</v>
      </c>
      <c r="G130" s="30">
        <f t="shared" si="37"/>
        <v>3583358</v>
      </c>
      <c r="H130" s="28">
        <v>3437100</v>
      </c>
      <c r="I130" s="28">
        <v>3437100</v>
      </c>
      <c r="J130" s="28">
        <v>3437100</v>
      </c>
      <c r="K130" s="28">
        <v>96210</v>
      </c>
      <c r="L130" s="28">
        <v>146258</v>
      </c>
      <c r="M130" s="28">
        <v>146258</v>
      </c>
      <c r="N130" s="20">
        <f t="shared" si="25"/>
        <v>359632</v>
      </c>
      <c r="O130" s="20">
        <f t="shared" si="26"/>
        <v>695257</v>
      </c>
      <c r="P130" s="20">
        <f t="shared" si="27"/>
        <v>695257</v>
      </c>
      <c r="Q130" s="28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28"/>
      <c r="AL130" s="28"/>
      <c r="AM130" s="16"/>
      <c r="AN130" s="16"/>
      <c r="AO130" s="16"/>
      <c r="AP130" s="16"/>
      <c r="AQ130" s="16"/>
      <c r="AR130" s="16"/>
      <c r="AS130" s="19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28"/>
      <c r="BF130" s="28"/>
      <c r="BG130" s="28"/>
      <c r="BH130" s="16"/>
      <c r="BI130" s="16"/>
      <c r="BJ130" s="16"/>
      <c r="BK130" s="16"/>
      <c r="BL130" s="28"/>
      <c r="BM130" s="28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28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28"/>
      <c r="DC130" s="28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28"/>
      <c r="DT130" s="28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>
        <v>335625</v>
      </c>
      <c r="FA130" s="28">
        <v>335625</v>
      </c>
      <c r="FB130" s="28"/>
      <c r="FC130" s="16"/>
      <c r="FD130" s="16"/>
      <c r="FE130" s="16"/>
      <c r="FF130" s="16"/>
      <c r="FG130" s="16"/>
      <c r="FH130" s="16"/>
      <c r="FI130" s="16"/>
      <c r="FJ130" s="28"/>
      <c r="FK130" s="16"/>
      <c r="FL130" s="16"/>
      <c r="FM130" s="28"/>
      <c r="FN130" s="28"/>
      <c r="FO130" s="16"/>
      <c r="FP130" s="28"/>
      <c r="FQ130" s="28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28"/>
      <c r="GC130" s="28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28"/>
      <c r="GR130" s="28"/>
      <c r="GS130" s="28"/>
      <c r="GT130" s="28"/>
      <c r="GU130" s="16"/>
      <c r="GV130" s="16"/>
      <c r="GW130" s="28"/>
      <c r="GX130" s="16"/>
      <c r="GY130" s="28"/>
      <c r="GZ130" s="28"/>
      <c r="HA130" s="16">
        <v>359632</v>
      </c>
      <c r="HB130" s="16">
        <v>359632</v>
      </c>
      <c r="HC130" s="28">
        <v>359632</v>
      </c>
      <c r="HD130" s="28"/>
      <c r="HE130" s="28"/>
      <c r="HF130" s="28"/>
      <c r="HG130" s="16"/>
      <c r="HH130" s="16"/>
      <c r="HI130" s="16"/>
      <c r="HJ130" s="16"/>
      <c r="HK130" s="28"/>
      <c r="HL130" s="28"/>
      <c r="HM130" s="16"/>
      <c r="HN130" s="28"/>
      <c r="HO130" s="28"/>
      <c r="HP130" s="28"/>
      <c r="HQ130" s="16"/>
      <c r="HR130" s="16"/>
      <c r="HS130" s="16"/>
      <c r="HT130" s="28"/>
      <c r="HU130" s="28"/>
      <c r="HV130" s="28"/>
      <c r="HW130" s="28"/>
      <c r="HX130" s="28"/>
      <c r="HY130" s="28"/>
      <c r="HZ130" s="16"/>
      <c r="IA130" s="16"/>
      <c r="IB130" s="16"/>
      <c r="IC130" s="16"/>
      <c r="ID130" s="16"/>
      <c r="IE130" s="16"/>
      <c r="IF130" s="16"/>
      <c r="IG130" s="16"/>
      <c r="IH130" s="20">
        <f t="shared" si="28"/>
        <v>81000</v>
      </c>
      <c r="II130" s="20">
        <f t="shared" si="29"/>
        <v>90200</v>
      </c>
      <c r="IJ130" s="20">
        <f t="shared" si="30"/>
        <v>90200</v>
      </c>
      <c r="IK130" s="28"/>
      <c r="IL130" s="16"/>
      <c r="IM130" s="28"/>
      <c r="IN130" s="28"/>
      <c r="IO130" s="16"/>
      <c r="IP130" s="16"/>
      <c r="IQ130" s="16"/>
      <c r="IR130" s="16"/>
      <c r="IS130" s="28"/>
      <c r="IT130" s="16"/>
      <c r="IU130" s="16"/>
      <c r="IV130" s="16"/>
      <c r="IW130" s="16"/>
      <c r="IX130" s="16"/>
      <c r="IY130" s="16"/>
      <c r="IZ130" s="16"/>
      <c r="JA130" s="16"/>
      <c r="JB130" s="16"/>
      <c r="JC130" s="16"/>
      <c r="JD130" s="16"/>
      <c r="JE130" s="16"/>
      <c r="JF130" s="16"/>
      <c r="JG130" s="16"/>
      <c r="JH130" s="28"/>
      <c r="JI130" s="28"/>
      <c r="JJ130" s="16"/>
      <c r="JK130" s="28"/>
      <c r="JL130" s="16"/>
      <c r="JM130" s="28"/>
      <c r="JN130" s="28"/>
      <c r="JO130" s="16"/>
      <c r="JP130" s="16"/>
      <c r="JQ130" s="16"/>
      <c r="JR130" s="16"/>
      <c r="JS130" s="28"/>
      <c r="JT130" s="28"/>
      <c r="JU130" s="16"/>
      <c r="JV130" s="28"/>
      <c r="JW130" s="28"/>
      <c r="JX130" s="16">
        <v>81000</v>
      </c>
      <c r="JY130" s="28">
        <v>90200</v>
      </c>
      <c r="JZ130" s="28">
        <v>90200</v>
      </c>
      <c r="KA130" s="16"/>
      <c r="KB130" s="28"/>
      <c r="KC130" s="28"/>
      <c r="KD130" s="20">
        <f t="shared" si="31"/>
        <v>0</v>
      </c>
      <c r="KE130" s="20">
        <f t="shared" si="32"/>
        <v>0</v>
      </c>
      <c r="KF130" s="20">
        <f t="shared" si="33"/>
        <v>0</v>
      </c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16"/>
      <c r="KU130" s="16"/>
      <c r="KV130" s="16"/>
      <c r="KW130" s="16"/>
      <c r="KX130" s="16"/>
      <c r="KY130" s="16"/>
      <c r="KZ130" s="16"/>
      <c r="LA130" s="16"/>
      <c r="LB130" s="16"/>
      <c r="LC130" s="16"/>
      <c r="LD130" s="16"/>
      <c r="LE130" s="16"/>
      <c r="LF130" s="10"/>
      <c r="LG130" s="10"/>
      <c r="LH130" s="10"/>
      <c r="LI130" s="10"/>
      <c r="LJ130" s="10"/>
      <c r="LK130" s="13"/>
      <c r="LL130" s="13"/>
      <c r="LM130" s="13"/>
      <c r="LN130" s="13"/>
      <c r="LO130" s="13"/>
      <c r="LP130" s="13"/>
      <c r="LQ130" s="13"/>
      <c r="LR130" s="13"/>
      <c r="LS130" s="13"/>
      <c r="LT130" s="13"/>
      <c r="LU130" s="13"/>
      <c r="LV130" s="13"/>
      <c r="LW130" s="13"/>
      <c r="LX130" s="13"/>
      <c r="LY130" s="13"/>
      <c r="LZ130" s="13"/>
      <c r="MA130" s="13"/>
      <c r="MB130" s="13"/>
      <c r="MC130" s="13"/>
      <c r="MD130" s="13"/>
      <c r="ME130" s="13"/>
      <c r="MF130" s="13"/>
      <c r="MG130" s="13"/>
      <c r="MH130" s="13"/>
      <c r="MI130" s="13"/>
      <c r="MJ130" s="13"/>
      <c r="MK130" s="13"/>
      <c r="ML130" s="13"/>
      <c r="MM130" s="13"/>
      <c r="MN130" s="13"/>
      <c r="MO130" s="13"/>
      <c r="MP130" s="13"/>
      <c r="MQ130" s="13"/>
      <c r="MR130" s="13"/>
      <c r="MS130" s="13"/>
      <c r="MT130" s="13"/>
      <c r="MU130" s="13"/>
      <c r="MV130" s="13"/>
      <c r="MW130" s="13"/>
      <c r="MX130" s="13"/>
      <c r="MY130" s="13"/>
      <c r="MZ130" s="13"/>
      <c r="NA130" s="13"/>
      <c r="NB130" s="13"/>
      <c r="NC130" s="13"/>
      <c r="ND130" s="13"/>
      <c r="NE130" s="13"/>
      <c r="NF130" s="13"/>
      <c r="NG130" s="13"/>
      <c r="NH130" s="13"/>
      <c r="NI130" s="13"/>
      <c r="NJ130" s="13"/>
      <c r="NK130" s="13"/>
      <c r="NL130" s="13"/>
      <c r="NM130" s="13"/>
      <c r="NN130" s="13"/>
      <c r="NO130" s="13"/>
      <c r="NP130" s="13"/>
      <c r="NQ130" s="13"/>
      <c r="NR130" s="13"/>
      <c r="NS130" s="13"/>
      <c r="NT130" s="13"/>
      <c r="NU130" s="13"/>
      <c r="NV130" s="13"/>
      <c r="NW130" s="13"/>
      <c r="NX130" s="13"/>
      <c r="NY130" s="13"/>
      <c r="NZ130" s="13"/>
      <c r="OA130" s="13"/>
      <c r="OB130" s="13"/>
      <c r="OC130" s="13"/>
      <c r="OD130" s="13"/>
      <c r="OE130" s="13"/>
      <c r="OF130" s="13"/>
      <c r="OG130" s="13"/>
      <c r="OH130" s="13"/>
      <c r="OI130" s="13"/>
      <c r="OJ130" s="13"/>
      <c r="OK130" s="13"/>
      <c r="OL130" s="13"/>
      <c r="OM130" s="13"/>
      <c r="ON130" s="13"/>
      <c r="OO130" s="13"/>
      <c r="OP130" s="13"/>
      <c r="OQ130" s="13"/>
      <c r="OR130" s="14"/>
      <c r="OS130" s="14"/>
      <c r="OT130" s="14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</row>
    <row r="131" spans="1:711" x14ac:dyDescent="0.25">
      <c r="A131" s="4" t="s">
        <v>138</v>
      </c>
      <c r="B131" s="20">
        <f t="shared" si="23"/>
        <v>290891485.95999998</v>
      </c>
      <c r="C131" s="20">
        <f t="shared" si="34"/>
        <v>329478120.62</v>
      </c>
      <c r="D131" s="20">
        <f t="shared" si="35"/>
        <v>324678047.02999997</v>
      </c>
      <c r="E131" s="30">
        <f t="shared" si="24"/>
        <v>123173050</v>
      </c>
      <c r="F131" s="30">
        <f t="shared" si="36"/>
        <v>129498980</v>
      </c>
      <c r="G131" s="30">
        <f t="shared" si="37"/>
        <v>129498980</v>
      </c>
      <c r="H131" s="28">
        <v>110565900</v>
      </c>
      <c r="I131" s="28">
        <v>110565900</v>
      </c>
      <c r="J131" s="28">
        <v>110565900</v>
      </c>
      <c r="K131" s="28">
        <v>12607150</v>
      </c>
      <c r="L131" s="28">
        <v>18933080</v>
      </c>
      <c r="M131" s="28">
        <v>18933080</v>
      </c>
      <c r="N131" s="20">
        <f t="shared" si="25"/>
        <v>39192612.890000001</v>
      </c>
      <c r="O131" s="20">
        <f t="shared" si="26"/>
        <v>65338388.149999999</v>
      </c>
      <c r="P131" s="20">
        <f t="shared" si="27"/>
        <v>61337963.100000001</v>
      </c>
      <c r="Q131" s="28"/>
      <c r="R131" s="16"/>
      <c r="S131" s="16"/>
      <c r="T131" s="16"/>
      <c r="U131" s="16"/>
      <c r="V131" s="16"/>
      <c r="W131" s="16"/>
      <c r="X131" s="16"/>
      <c r="Y131" s="16"/>
      <c r="Z131" s="16"/>
      <c r="AA131" s="16">
        <v>489967.79</v>
      </c>
      <c r="AB131" s="16">
        <v>489967.79</v>
      </c>
      <c r="AC131" s="16"/>
      <c r="AD131" s="16"/>
      <c r="AE131" s="16"/>
      <c r="AF131" s="16"/>
      <c r="AG131" s="16">
        <v>71236.92</v>
      </c>
      <c r="AH131" s="16">
        <v>71236.92</v>
      </c>
      <c r="AI131" s="16">
        <v>2234117.36</v>
      </c>
      <c r="AJ131" s="16">
        <v>2234117.36</v>
      </c>
      <c r="AK131" s="28">
        <v>1858673.44</v>
      </c>
      <c r="AL131" s="28"/>
      <c r="AM131" s="16"/>
      <c r="AN131" s="16"/>
      <c r="AO131" s="16"/>
      <c r="AP131" s="16"/>
      <c r="AQ131" s="16"/>
      <c r="AR131" s="16"/>
      <c r="AS131" s="19">
        <v>2238602.2000000002</v>
      </c>
      <c r="AT131" s="16">
        <v>2238602.2000000002</v>
      </c>
      <c r="AU131" s="16"/>
      <c r="AV131" s="16"/>
      <c r="AW131" s="16"/>
      <c r="AX131" s="16"/>
      <c r="AY131" s="16"/>
      <c r="AZ131" s="16"/>
      <c r="BA131" s="16"/>
      <c r="BB131" s="16"/>
      <c r="BC131" s="16"/>
      <c r="BD131" s="16">
        <v>620195.82999999996</v>
      </c>
      <c r="BE131" s="28">
        <v>845917.77</v>
      </c>
      <c r="BF131" s="28">
        <v>845917.77</v>
      </c>
      <c r="BG131" s="28"/>
      <c r="BH131" s="16"/>
      <c r="BI131" s="16"/>
      <c r="BJ131" s="16"/>
      <c r="BK131" s="16"/>
      <c r="BL131" s="28"/>
      <c r="BM131" s="28"/>
      <c r="BN131" s="16"/>
      <c r="BO131" s="16"/>
      <c r="BP131" s="16"/>
      <c r="BQ131" s="16"/>
      <c r="BR131" s="16"/>
      <c r="BS131" s="16"/>
      <c r="BT131" s="16"/>
      <c r="BU131" s="16"/>
      <c r="BV131" s="16">
        <v>1147340.7</v>
      </c>
      <c r="BW131" s="16">
        <v>601730.92000000004</v>
      </c>
      <c r="BX131" s="16">
        <v>601730.92000000004</v>
      </c>
      <c r="BY131" s="16"/>
      <c r="BZ131" s="16">
        <v>2401070.39</v>
      </c>
      <c r="CA131" s="28">
        <v>1918869.23</v>
      </c>
      <c r="CB131" s="16"/>
      <c r="CC131" s="16"/>
      <c r="CD131" s="16"/>
      <c r="CE131" s="16"/>
      <c r="CF131" s="16"/>
      <c r="CG131" s="16"/>
      <c r="CH131" s="16">
        <v>457380</v>
      </c>
      <c r="CI131" s="16">
        <v>395809.61</v>
      </c>
      <c r="CJ131" s="16">
        <v>395809.61</v>
      </c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>
        <v>7899281.6699999999</v>
      </c>
      <c r="DB131" s="28">
        <v>7761141.8799999999</v>
      </c>
      <c r="DC131" s="28"/>
      <c r="DD131" s="16"/>
      <c r="DE131" s="16"/>
      <c r="DF131" s="16"/>
      <c r="DG131" s="16"/>
      <c r="DH131" s="16"/>
      <c r="DI131" s="16"/>
      <c r="DJ131" s="41">
        <v>1161623.23</v>
      </c>
      <c r="DK131" s="16">
        <v>0</v>
      </c>
      <c r="DL131" s="16">
        <v>30525878</v>
      </c>
      <c r="DM131" s="16">
        <v>30525878</v>
      </c>
      <c r="DN131" s="16">
        <v>28772065.670000002</v>
      </c>
      <c r="DO131" s="16"/>
      <c r="DP131" s="16">
        <v>3007688.17</v>
      </c>
      <c r="DQ131" s="16">
        <v>3007636.35</v>
      </c>
      <c r="DR131" s="16"/>
      <c r="DS131" s="28"/>
      <c r="DT131" s="28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28"/>
      <c r="FB131" s="28"/>
      <c r="FC131" s="16"/>
      <c r="FD131" s="16"/>
      <c r="FE131" s="16"/>
      <c r="FF131" s="16"/>
      <c r="FG131" s="16"/>
      <c r="FH131" s="16"/>
      <c r="FI131" s="34">
        <f>3841091.93+4732949.43</f>
        <v>8574041.3599999994</v>
      </c>
      <c r="FJ131" s="28">
        <v>8484888.5600000005</v>
      </c>
      <c r="FK131" s="16"/>
      <c r="FL131" s="34">
        <v>683721.76</v>
      </c>
      <c r="FM131" s="28">
        <v>683721.76</v>
      </c>
      <c r="FN131" s="28"/>
      <c r="FO131" s="16"/>
      <c r="FP131" s="28"/>
      <c r="FQ131" s="28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28"/>
      <c r="GC131" s="28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28"/>
      <c r="GR131" s="28"/>
      <c r="GS131" s="28"/>
      <c r="GT131" s="28"/>
      <c r="GU131" s="16"/>
      <c r="GV131" s="16"/>
      <c r="GW131" s="28"/>
      <c r="GX131" s="16"/>
      <c r="GY131" s="28"/>
      <c r="GZ131" s="28"/>
      <c r="HA131" s="16">
        <v>4207701</v>
      </c>
      <c r="HB131" s="36">
        <v>4207701</v>
      </c>
      <c r="HC131" s="28">
        <v>4207701</v>
      </c>
      <c r="HD131" s="28"/>
      <c r="HE131" s="28"/>
      <c r="HF131" s="28"/>
      <c r="HG131" s="16"/>
      <c r="HH131" s="16"/>
      <c r="HI131" s="16"/>
      <c r="HJ131" s="16"/>
      <c r="HK131" s="28"/>
      <c r="HL131" s="28"/>
      <c r="HM131" s="16"/>
      <c r="HN131" s="28"/>
      <c r="HO131" s="28"/>
      <c r="HP131" s="28"/>
      <c r="HQ131" s="16"/>
      <c r="HR131" s="16"/>
      <c r="HS131" s="16"/>
      <c r="HT131" s="28"/>
      <c r="HU131" s="28"/>
      <c r="HV131" s="28"/>
      <c r="HW131" s="28"/>
      <c r="HX131" s="28"/>
      <c r="HY131" s="28"/>
      <c r="HZ131" s="16"/>
      <c r="IA131" s="16"/>
      <c r="IB131" s="16"/>
      <c r="IC131" s="16"/>
      <c r="ID131" s="16"/>
      <c r="IE131" s="16"/>
      <c r="IF131" s="16"/>
      <c r="IG131" s="16"/>
      <c r="IH131" s="20">
        <f t="shared" si="28"/>
        <v>128525823.06999999</v>
      </c>
      <c r="II131" s="20">
        <f t="shared" si="29"/>
        <v>129138152.44</v>
      </c>
      <c r="IJ131" s="20">
        <f t="shared" si="30"/>
        <v>128990922.42</v>
      </c>
      <c r="IK131" s="28">
        <v>42301019</v>
      </c>
      <c r="IL131" s="16">
        <v>40948723</v>
      </c>
      <c r="IM131" s="28">
        <v>40948723</v>
      </c>
      <c r="IN131" s="28"/>
      <c r="IO131" s="16"/>
      <c r="IP131" s="16"/>
      <c r="IQ131" s="16">
        <v>73569735.5</v>
      </c>
      <c r="IR131" s="16">
        <v>76382508.5</v>
      </c>
      <c r="IS131" s="28">
        <v>76382508.5</v>
      </c>
      <c r="IT131" s="16">
        <v>6044183</v>
      </c>
      <c r="IU131" s="16">
        <v>6044183</v>
      </c>
      <c r="IV131" s="16">
        <v>6044183</v>
      </c>
      <c r="IW131" s="16">
        <v>36345</v>
      </c>
      <c r="IX131" s="16">
        <v>36345</v>
      </c>
      <c r="IY131" s="16">
        <v>36345</v>
      </c>
      <c r="IZ131" s="16">
        <v>298092</v>
      </c>
      <c r="JA131" s="16">
        <v>298092</v>
      </c>
      <c r="JB131" s="16">
        <v>298092</v>
      </c>
      <c r="JC131" s="16">
        <v>1217512.8</v>
      </c>
      <c r="JD131" s="16">
        <v>501337.95</v>
      </c>
      <c r="JE131" s="16">
        <v>501337.95</v>
      </c>
      <c r="JF131" s="16">
        <v>4293828</v>
      </c>
      <c r="JG131" s="16">
        <v>4272358.84</v>
      </c>
      <c r="JH131" s="28">
        <v>4272358.84</v>
      </c>
      <c r="JI131" s="28">
        <v>50820</v>
      </c>
      <c r="JJ131" s="16"/>
      <c r="JK131" s="28"/>
      <c r="JL131" s="16">
        <v>10666.5</v>
      </c>
      <c r="JM131" s="28">
        <v>10666.5</v>
      </c>
      <c r="JN131" s="28">
        <v>10666.5</v>
      </c>
      <c r="JO131" s="16">
        <v>433400.63</v>
      </c>
      <c r="JP131" s="16">
        <v>433400.63</v>
      </c>
      <c r="JQ131" s="16">
        <v>433400.63</v>
      </c>
      <c r="JR131" s="16">
        <v>120722.64</v>
      </c>
      <c r="JS131" s="28">
        <v>61039.02</v>
      </c>
      <c r="JT131" s="28">
        <v>60500</v>
      </c>
      <c r="JU131" s="16">
        <v>140392</v>
      </c>
      <c r="JV131" s="28">
        <v>140392</v>
      </c>
      <c r="JW131" s="28">
        <v>0</v>
      </c>
      <c r="JX131" s="16"/>
      <c r="JY131" s="28"/>
      <c r="JZ131" s="28"/>
      <c r="KA131" s="16">
        <v>9106</v>
      </c>
      <c r="KB131" s="28">
        <v>9106</v>
      </c>
      <c r="KC131" s="28">
        <v>2807</v>
      </c>
      <c r="KD131" s="20">
        <f t="shared" si="31"/>
        <v>0</v>
      </c>
      <c r="KE131" s="20">
        <f t="shared" si="32"/>
        <v>5502600.0300000003</v>
      </c>
      <c r="KF131" s="20">
        <f t="shared" si="33"/>
        <v>4850181.51</v>
      </c>
      <c r="KG131" s="28"/>
      <c r="KH131" s="28">
        <v>2083200</v>
      </c>
      <c r="KI131" s="28">
        <v>1870770.23</v>
      </c>
      <c r="KJ131" s="28"/>
      <c r="KK131" s="28"/>
      <c r="KL131" s="28"/>
      <c r="KM131" s="28"/>
      <c r="KN131" s="28">
        <v>161150</v>
      </c>
      <c r="KO131" s="28">
        <v>161025</v>
      </c>
      <c r="KP131" s="28"/>
      <c r="KQ131" s="28">
        <v>3258250.0300000003</v>
      </c>
      <c r="KR131" s="28">
        <v>2818386.28</v>
      </c>
      <c r="KS131" s="28"/>
      <c r="KT131" s="16"/>
      <c r="KU131" s="16"/>
      <c r="KV131" s="16"/>
      <c r="KW131" s="16"/>
      <c r="KX131" s="16"/>
      <c r="KY131" s="16"/>
      <c r="KZ131" s="16"/>
      <c r="LA131" s="16"/>
      <c r="LB131" s="16"/>
      <c r="LC131" s="16"/>
      <c r="LD131" s="16"/>
      <c r="LE131" s="16"/>
      <c r="LF131" s="10"/>
      <c r="LG131" s="10"/>
      <c r="LH131" s="10"/>
      <c r="LI131" s="10"/>
      <c r="LJ131" s="10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4"/>
      <c r="OS131" s="14"/>
      <c r="OT131" s="14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</row>
    <row r="132" spans="1:711" x14ac:dyDescent="0.25">
      <c r="A132" s="5" t="s">
        <v>139</v>
      </c>
      <c r="B132" s="20">
        <f t="shared" si="23"/>
        <v>8456824</v>
      </c>
      <c r="C132" s="20">
        <f t="shared" si="34"/>
        <v>14765672.02</v>
      </c>
      <c r="D132" s="20">
        <f t="shared" si="35"/>
        <v>14739055.82</v>
      </c>
      <c r="E132" s="30">
        <f t="shared" si="24"/>
        <v>7599200</v>
      </c>
      <c r="F132" s="30">
        <f t="shared" si="36"/>
        <v>7937823</v>
      </c>
      <c r="G132" s="30">
        <f t="shared" si="37"/>
        <v>7937823</v>
      </c>
      <c r="H132" s="28">
        <v>7360500</v>
      </c>
      <c r="I132" s="28">
        <v>7360500</v>
      </c>
      <c r="J132" s="28">
        <v>7360500</v>
      </c>
      <c r="K132" s="28">
        <v>238700</v>
      </c>
      <c r="L132" s="28">
        <v>577323</v>
      </c>
      <c r="M132" s="28">
        <v>577323</v>
      </c>
      <c r="N132" s="20">
        <f t="shared" si="25"/>
        <v>655324</v>
      </c>
      <c r="O132" s="20">
        <f t="shared" si="26"/>
        <v>6602349.0199999996</v>
      </c>
      <c r="P132" s="20">
        <f t="shared" si="27"/>
        <v>6575732.8200000003</v>
      </c>
      <c r="Q132" s="28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28"/>
      <c r="AL132" s="28"/>
      <c r="AM132" s="16"/>
      <c r="AN132" s="16"/>
      <c r="AO132" s="16"/>
      <c r="AP132" s="16"/>
      <c r="AQ132" s="16"/>
      <c r="AR132" s="16"/>
      <c r="AS132" s="19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28"/>
      <c r="BF132" s="28"/>
      <c r="BG132" s="28"/>
      <c r="BH132" s="16"/>
      <c r="BI132" s="16"/>
      <c r="BJ132" s="16"/>
      <c r="BK132" s="16"/>
      <c r="BL132" s="28"/>
      <c r="BM132" s="28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28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>
        <v>1543069.01</v>
      </c>
      <c r="DB132" s="28">
        <v>1516452.81</v>
      </c>
      <c r="DC132" s="28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28"/>
      <c r="DT132" s="28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34">
        <v>4296429.01</v>
      </c>
      <c r="EX132" s="16">
        <v>4296429.01</v>
      </c>
      <c r="EY132" s="16"/>
      <c r="EZ132" s="16"/>
      <c r="FA132" s="28"/>
      <c r="FB132" s="28"/>
      <c r="FC132" s="16"/>
      <c r="FD132" s="16"/>
      <c r="FE132" s="16"/>
      <c r="FF132" s="16"/>
      <c r="FG132" s="16"/>
      <c r="FH132" s="16"/>
      <c r="FI132" s="16"/>
      <c r="FJ132" s="28"/>
      <c r="FK132" s="16"/>
      <c r="FL132" s="16"/>
      <c r="FM132" s="28"/>
      <c r="FN132" s="28"/>
      <c r="FO132" s="16"/>
      <c r="FP132" s="28"/>
      <c r="FQ132" s="28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28"/>
      <c r="GC132" s="28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28"/>
      <c r="GR132" s="28"/>
      <c r="GS132" s="28"/>
      <c r="GT132" s="28"/>
      <c r="GU132" s="16"/>
      <c r="GV132" s="16">
        <v>107527</v>
      </c>
      <c r="GW132" s="28">
        <v>107527</v>
      </c>
      <c r="GX132" s="16"/>
      <c r="GY132" s="28"/>
      <c r="GZ132" s="28"/>
      <c r="HA132" s="16">
        <v>655324</v>
      </c>
      <c r="HB132" s="36">
        <v>655324</v>
      </c>
      <c r="HC132" s="28">
        <v>655324</v>
      </c>
      <c r="HD132" s="28"/>
      <c r="HE132" s="28"/>
      <c r="HF132" s="28"/>
      <c r="HG132" s="16"/>
      <c r="HH132" s="16"/>
      <c r="HI132" s="16"/>
      <c r="HJ132" s="16"/>
      <c r="HK132" s="28"/>
      <c r="HL132" s="28"/>
      <c r="HM132" s="16"/>
      <c r="HN132" s="28"/>
      <c r="HO132" s="28"/>
      <c r="HP132" s="28"/>
      <c r="HQ132" s="16"/>
      <c r="HR132" s="16"/>
      <c r="HS132" s="16"/>
      <c r="HT132" s="28"/>
      <c r="HU132" s="28"/>
      <c r="HV132" s="28"/>
      <c r="HW132" s="28"/>
      <c r="HX132" s="28"/>
      <c r="HY132" s="28"/>
      <c r="HZ132" s="16"/>
      <c r="IA132" s="16"/>
      <c r="IB132" s="16"/>
      <c r="IC132" s="16"/>
      <c r="ID132" s="16"/>
      <c r="IE132" s="16"/>
      <c r="IF132" s="16"/>
      <c r="IG132" s="16"/>
      <c r="IH132" s="20">
        <f t="shared" si="28"/>
        <v>202300</v>
      </c>
      <c r="II132" s="20">
        <f t="shared" si="29"/>
        <v>225500</v>
      </c>
      <c r="IJ132" s="20">
        <f t="shared" si="30"/>
        <v>225500</v>
      </c>
      <c r="IK132" s="28"/>
      <c r="IL132" s="16"/>
      <c r="IM132" s="28"/>
      <c r="IN132" s="28"/>
      <c r="IO132" s="16"/>
      <c r="IP132" s="16"/>
      <c r="IQ132" s="16"/>
      <c r="IR132" s="16"/>
      <c r="IS132" s="28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28"/>
      <c r="JI132" s="28"/>
      <c r="JJ132" s="16"/>
      <c r="JK132" s="28"/>
      <c r="JL132" s="16"/>
      <c r="JM132" s="28"/>
      <c r="JN132" s="28"/>
      <c r="JO132" s="16"/>
      <c r="JP132" s="16"/>
      <c r="JQ132" s="16"/>
      <c r="JR132" s="16"/>
      <c r="JS132" s="28"/>
      <c r="JT132" s="28"/>
      <c r="JU132" s="16"/>
      <c r="JV132" s="28"/>
      <c r="JW132" s="28"/>
      <c r="JX132" s="16">
        <v>202300</v>
      </c>
      <c r="JY132" s="28">
        <v>225500</v>
      </c>
      <c r="JZ132" s="28">
        <v>225500</v>
      </c>
      <c r="KA132" s="16"/>
      <c r="KB132" s="28"/>
      <c r="KC132" s="28"/>
      <c r="KD132" s="20">
        <f t="shared" si="31"/>
        <v>0</v>
      </c>
      <c r="KE132" s="20">
        <f t="shared" si="32"/>
        <v>0</v>
      </c>
      <c r="KF132" s="20">
        <f t="shared" si="33"/>
        <v>0</v>
      </c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0"/>
      <c r="LG132" s="10"/>
      <c r="LH132" s="10"/>
      <c r="LI132" s="10"/>
      <c r="LJ132" s="10"/>
      <c r="LK132" s="13"/>
      <c r="LL132" s="13"/>
      <c r="LM132" s="13"/>
      <c r="LN132" s="13"/>
      <c r="LO132" s="13"/>
      <c r="LP132" s="13"/>
      <c r="LQ132" s="13"/>
      <c r="LR132" s="13"/>
      <c r="LS132" s="13"/>
      <c r="LT132" s="13"/>
      <c r="LU132" s="13"/>
      <c r="LV132" s="13"/>
      <c r="LW132" s="13"/>
      <c r="LX132" s="13"/>
      <c r="LY132" s="13"/>
      <c r="LZ132" s="13"/>
      <c r="MA132" s="13"/>
      <c r="MB132" s="13"/>
      <c r="MC132" s="13"/>
      <c r="MD132" s="13"/>
      <c r="ME132" s="13"/>
      <c r="MF132" s="13"/>
      <c r="MG132" s="13"/>
      <c r="MH132" s="13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13"/>
      <c r="MT132" s="13"/>
      <c r="MU132" s="13"/>
      <c r="MV132" s="13"/>
      <c r="MW132" s="13"/>
      <c r="MX132" s="13"/>
      <c r="MY132" s="13"/>
      <c r="MZ132" s="13"/>
      <c r="NA132" s="13"/>
      <c r="NB132" s="13"/>
      <c r="NC132" s="13"/>
      <c r="ND132" s="13"/>
      <c r="NE132" s="13"/>
      <c r="NF132" s="13"/>
      <c r="NG132" s="13"/>
      <c r="NH132" s="13"/>
      <c r="NI132" s="13"/>
      <c r="NJ132" s="13"/>
      <c r="NK132" s="13"/>
      <c r="NL132" s="13"/>
      <c r="NM132" s="13"/>
      <c r="NN132" s="13"/>
      <c r="NO132" s="13"/>
      <c r="NP132" s="13"/>
      <c r="NQ132" s="13"/>
      <c r="NR132" s="13"/>
      <c r="NS132" s="13"/>
      <c r="NT132" s="13"/>
      <c r="NU132" s="13"/>
      <c r="NV132" s="13"/>
      <c r="NW132" s="13"/>
      <c r="NX132" s="13"/>
      <c r="NY132" s="13"/>
      <c r="NZ132" s="13"/>
      <c r="OA132" s="13"/>
      <c r="OB132" s="13"/>
      <c r="OC132" s="13"/>
      <c r="OD132" s="13"/>
      <c r="OE132" s="13"/>
      <c r="OF132" s="13"/>
      <c r="OG132" s="13"/>
      <c r="OH132" s="13"/>
      <c r="OI132" s="13"/>
      <c r="OJ132" s="13"/>
      <c r="OK132" s="13"/>
      <c r="OL132" s="13"/>
      <c r="OM132" s="13"/>
      <c r="ON132" s="13"/>
      <c r="OO132" s="13"/>
      <c r="OP132" s="13"/>
      <c r="OQ132" s="13"/>
      <c r="OR132" s="14"/>
      <c r="OS132" s="14"/>
      <c r="OT132" s="14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</row>
    <row r="133" spans="1:711" x14ac:dyDescent="0.25">
      <c r="A133" s="5" t="s">
        <v>140</v>
      </c>
      <c r="B133" s="20">
        <f t="shared" si="23"/>
        <v>5016721</v>
      </c>
      <c r="C133" s="20">
        <f t="shared" si="34"/>
        <v>9876704</v>
      </c>
      <c r="D133" s="20">
        <f t="shared" si="35"/>
        <v>9794843.9499999993</v>
      </c>
      <c r="E133" s="30">
        <f t="shared" si="24"/>
        <v>4590620</v>
      </c>
      <c r="F133" s="30">
        <f t="shared" si="36"/>
        <v>4636349</v>
      </c>
      <c r="G133" s="30">
        <f t="shared" si="37"/>
        <v>4636349</v>
      </c>
      <c r="H133" s="28">
        <v>4421100</v>
      </c>
      <c r="I133" s="28">
        <v>4421100</v>
      </c>
      <c r="J133" s="28">
        <v>4421100</v>
      </c>
      <c r="K133" s="28">
        <v>169520</v>
      </c>
      <c r="L133" s="28">
        <v>215249</v>
      </c>
      <c r="M133" s="28">
        <v>215249</v>
      </c>
      <c r="N133" s="20">
        <f t="shared" si="25"/>
        <v>345101</v>
      </c>
      <c r="O133" s="20">
        <f t="shared" si="26"/>
        <v>5150155</v>
      </c>
      <c r="P133" s="20">
        <f t="shared" si="27"/>
        <v>5068294.95</v>
      </c>
      <c r="Q133" s="28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28"/>
      <c r="AL133" s="28"/>
      <c r="AM133" s="16"/>
      <c r="AN133" s="16"/>
      <c r="AO133" s="16"/>
      <c r="AP133" s="16"/>
      <c r="AQ133" s="16"/>
      <c r="AR133" s="16"/>
      <c r="AS133" s="19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28"/>
      <c r="BF133" s="28"/>
      <c r="BG133" s="28"/>
      <c r="BH133" s="16"/>
      <c r="BI133" s="16"/>
      <c r="BJ133" s="16"/>
      <c r="BK133" s="16"/>
      <c r="BL133" s="28"/>
      <c r="BM133" s="28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28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28"/>
      <c r="DC133" s="28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28"/>
      <c r="DT133" s="28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28"/>
      <c r="FB133" s="28"/>
      <c r="FC133" s="16"/>
      <c r="FD133" s="16"/>
      <c r="FE133" s="16"/>
      <c r="FF133" s="16"/>
      <c r="FG133" s="16"/>
      <c r="FH133" s="16"/>
      <c r="FI133" s="16"/>
      <c r="FJ133" s="28"/>
      <c r="FK133" s="16"/>
      <c r="FL133" s="16"/>
      <c r="FM133" s="28"/>
      <c r="FN133" s="28"/>
      <c r="FO133" s="16"/>
      <c r="FP133" s="28"/>
      <c r="FQ133" s="28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28"/>
      <c r="GC133" s="28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28"/>
      <c r="GR133" s="28"/>
      <c r="GS133" s="28"/>
      <c r="GT133" s="28"/>
      <c r="GU133" s="16"/>
      <c r="GV133" s="16"/>
      <c r="GW133" s="28"/>
      <c r="GX133" s="16"/>
      <c r="GY133" s="28"/>
      <c r="GZ133" s="28"/>
      <c r="HA133" s="16">
        <v>345101</v>
      </c>
      <c r="HB133" s="36">
        <v>345101</v>
      </c>
      <c r="HC133" s="28">
        <v>345101</v>
      </c>
      <c r="HD133" s="28"/>
      <c r="HE133" s="28">
        <v>4805054</v>
      </c>
      <c r="HF133" s="28">
        <v>4723193.95</v>
      </c>
      <c r="HG133" s="16"/>
      <c r="HH133" s="16"/>
      <c r="HI133" s="16"/>
      <c r="HJ133" s="16"/>
      <c r="HK133" s="28"/>
      <c r="HL133" s="28"/>
      <c r="HM133" s="16"/>
      <c r="HN133" s="28"/>
      <c r="HO133" s="28"/>
      <c r="HP133" s="28"/>
      <c r="HQ133" s="16"/>
      <c r="HR133" s="16"/>
      <c r="HS133" s="16"/>
      <c r="HT133" s="28"/>
      <c r="HU133" s="28"/>
      <c r="HV133" s="28"/>
      <c r="HW133" s="28"/>
      <c r="HX133" s="28"/>
      <c r="HY133" s="28"/>
      <c r="HZ133" s="16"/>
      <c r="IA133" s="16"/>
      <c r="IB133" s="16"/>
      <c r="IC133" s="16"/>
      <c r="ID133" s="16"/>
      <c r="IE133" s="16"/>
      <c r="IF133" s="16"/>
      <c r="IG133" s="16"/>
      <c r="IH133" s="20">
        <f t="shared" si="28"/>
        <v>81000</v>
      </c>
      <c r="II133" s="20">
        <f t="shared" si="29"/>
        <v>90200</v>
      </c>
      <c r="IJ133" s="20">
        <f t="shared" si="30"/>
        <v>90200</v>
      </c>
      <c r="IK133" s="28"/>
      <c r="IL133" s="16"/>
      <c r="IM133" s="28"/>
      <c r="IN133" s="28"/>
      <c r="IO133" s="16"/>
      <c r="IP133" s="16"/>
      <c r="IQ133" s="16"/>
      <c r="IR133" s="16"/>
      <c r="IS133" s="28"/>
      <c r="IT133" s="16"/>
      <c r="IU133" s="16"/>
      <c r="IV133" s="16"/>
      <c r="IW133" s="16"/>
      <c r="IX133" s="16"/>
      <c r="IY133" s="16"/>
      <c r="IZ133" s="16"/>
      <c r="JA133" s="16"/>
      <c r="JB133" s="16"/>
      <c r="JC133" s="16"/>
      <c r="JD133" s="16"/>
      <c r="JE133" s="16"/>
      <c r="JF133" s="16"/>
      <c r="JG133" s="16"/>
      <c r="JH133" s="28"/>
      <c r="JI133" s="28"/>
      <c r="JJ133" s="16"/>
      <c r="JK133" s="28"/>
      <c r="JL133" s="16"/>
      <c r="JM133" s="28"/>
      <c r="JN133" s="28"/>
      <c r="JO133" s="16"/>
      <c r="JP133" s="16"/>
      <c r="JQ133" s="16"/>
      <c r="JR133" s="16"/>
      <c r="JS133" s="28"/>
      <c r="JT133" s="28"/>
      <c r="JU133" s="16"/>
      <c r="JV133" s="28"/>
      <c r="JW133" s="28"/>
      <c r="JX133" s="16">
        <v>81000</v>
      </c>
      <c r="JY133" s="28">
        <v>90200</v>
      </c>
      <c r="JZ133" s="28">
        <v>90200</v>
      </c>
      <c r="KA133" s="16"/>
      <c r="KB133" s="28"/>
      <c r="KC133" s="28"/>
      <c r="KD133" s="20">
        <f t="shared" si="31"/>
        <v>0</v>
      </c>
      <c r="KE133" s="20">
        <f t="shared" si="32"/>
        <v>0</v>
      </c>
      <c r="KF133" s="20">
        <f t="shared" si="33"/>
        <v>0</v>
      </c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16"/>
      <c r="KU133" s="16"/>
      <c r="KV133" s="16"/>
      <c r="KW133" s="16"/>
      <c r="KX133" s="16"/>
      <c r="KY133" s="16"/>
      <c r="KZ133" s="16"/>
      <c r="LA133" s="16"/>
      <c r="LB133" s="16"/>
      <c r="LC133" s="16"/>
      <c r="LD133" s="16"/>
      <c r="LE133" s="16"/>
      <c r="LF133" s="10"/>
      <c r="LG133" s="10"/>
      <c r="LH133" s="10"/>
      <c r="LI133" s="10"/>
      <c r="LJ133" s="10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4"/>
      <c r="OS133" s="14"/>
      <c r="OT133" s="14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</row>
    <row r="134" spans="1:711" x14ac:dyDescent="0.25">
      <c r="A134" s="5" t="s">
        <v>141</v>
      </c>
      <c r="B134" s="20">
        <f t="shared" si="23"/>
        <v>7770850</v>
      </c>
      <c r="C134" s="20">
        <f t="shared" si="34"/>
        <v>11402468</v>
      </c>
      <c r="D134" s="20">
        <f t="shared" si="35"/>
        <v>11398232.49</v>
      </c>
      <c r="E134" s="30">
        <f t="shared" si="24"/>
        <v>7066700</v>
      </c>
      <c r="F134" s="30">
        <f t="shared" si="36"/>
        <v>7091891</v>
      </c>
      <c r="G134" s="30">
        <f t="shared" si="37"/>
        <v>7091891</v>
      </c>
      <c r="H134" s="28">
        <v>6471800</v>
      </c>
      <c r="I134" s="28">
        <v>6471800</v>
      </c>
      <c r="J134" s="28">
        <v>6471800</v>
      </c>
      <c r="K134" s="28">
        <v>594900</v>
      </c>
      <c r="L134" s="28">
        <v>620091</v>
      </c>
      <c r="M134" s="28">
        <v>620091</v>
      </c>
      <c r="N134" s="20">
        <f t="shared" si="25"/>
        <v>501850</v>
      </c>
      <c r="O134" s="20">
        <f t="shared" si="26"/>
        <v>4085077</v>
      </c>
      <c r="P134" s="20">
        <f t="shared" si="27"/>
        <v>4080841.49</v>
      </c>
      <c r="Q134" s="28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28"/>
      <c r="AL134" s="28"/>
      <c r="AM134" s="16"/>
      <c r="AN134" s="16"/>
      <c r="AO134" s="16"/>
      <c r="AP134" s="16"/>
      <c r="AQ134" s="16"/>
      <c r="AR134" s="16"/>
      <c r="AS134" s="19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28"/>
      <c r="BF134" s="28"/>
      <c r="BG134" s="28"/>
      <c r="BH134" s="16"/>
      <c r="BI134" s="16"/>
      <c r="BJ134" s="16"/>
      <c r="BK134" s="16"/>
      <c r="BL134" s="28"/>
      <c r="BM134" s="28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28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28"/>
      <c r="DC134" s="28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28"/>
      <c r="DT134" s="28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28"/>
      <c r="FB134" s="28"/>
      <c r="FC134" s="16"/>
      <c r="FD134" s="16"/>
      <c r="FE134" s="16"/>
      <c r="FF134" s="16"/>
      <c r="FG134" s="16"/>
      <c r="FH134" s="16"/>
      <c r="FI134" s="16"/>
      <c r="FJ134" s="28"/>
      <c r="FK134" s="16"/>
      <c r="FL134" s="16"/>
      <c r="FM134" s="28"/>
      <c r="FN134" s="28"/>
      <c r="FO134" s="16"/>
      <c r="FP134" s="28"/>
      <c r="FQ134" s="28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28"/>
      <c r="GC134" s="28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28"/>
      <c r="GR134" s="28"/>
      <c r="GS134" s="28">
        <v>1029894</v>
      </c>
      <c r="GT134" s="28">
        <v>1029894</v>
      </c>
      <c r="GU134" s="16"/>
      <c r="GV134" s="16"/>
      <c r="GW134" s="28"/>
      <c r="GX134" s="16"/>
      <c r="GY134" s="28"/>
      <c r="GZ134" s="28"/>
      <c r="HA134" s="16">
        <v>501850</v>
      </c>
      <c r="HB134" s="36">
        <v>501850</v>
      </c>
      <c r="HC134" s="28">
        <v>501850</v>
      </c>
      <c r="HD134" s="28"/>
      <c r="HE134" s="28">
        <v>2553333</v>
      </c>
      <c r="HF134" s="28">
        <v>2549097.4900000002</v>
      </c>
      <c r="HG134" s="16"/>
      <c r="HH134" s="16"/>
      <c r="HI134" s="16"/>
      <c r="HJ134" s="16"/>
      <c r="HK134" s="28"/>
      <c r="HL134" s="28"/>
      <c r="HM134" s="16"/>
      <c r="HN134" s="28"/>
      <c r="HO134" s="28"/>
      <c r="HP134" s="28"/>
      <c r="HQ134" s="16"/>
      <c r="HR134" s="16"/>
      <c r="HS134" s="16"/>
      <c r="HT134" s="28"/>
      <c r="HU134" s="28"/>
      <c r="HV134" s="28"/>
      <c r="HW134" s="28"/>
      <c r="HX134" s="28"/>
      <c r="HY134" s="28"/>
      <c r="HZ134" s="16"/>
      <c r="IA134" s="16"/>
      <c r="IB134" s="16"/>
      <c r="IC134" s="16"/>
      <c r="ID134" s="16"/>
      <c r="IE134" s="16"/>
      <c r="IF134" s="16"/>
      <c r="IG134" s="16"/>
      <c r="IH134" s="20">
        <f t="shared" si="28"/>
        <v>202300</v>
      </c>
      <c r="II134" s="20">
        <f t="shared" si="29"/>
        <v>225500</v>
      </c>
      <c r="IJ134" s="20">
        <f t="shared" si="30"/>
        <v>225500</v>
      </c>
      <c r="IK134" s="28"/>
      <c r="IL134" s="16"/>
      <c r="IM134" s="28"/>
      <c r="IN134" s="28"/>
      <c r="IO134" s="16"/>
      <c r="IP134" s="16"/>
      <c r="IQ134" s="16"/>
      <c r="IR134" s="16"/>
      <c r="IS134" s="28"/>
      <c r="IT134" s="16"/>
      <c r="IU134" s="16"/>
      <c r="IV134" s="16"/>
      <c r="IW134" s="16"/>
      <c r="IX134" s="16"/>
      <c r="IY134" s="16"/>
      <c r="IZ134" s="16"/>
      <c r="JA134" s="16"/>
      <c r="JB134" s="16"/>
      <c r="JC134" s="16"/>
      <c r="JD134" s="16"/>
      <c r="JE134" s="16"/>
      <c r="JF134" s="16"/>
      <c r="JG134" s="16"/>
      <c r="JH134" s="28"/>
      <c r="JI134" s="28"/>
      <c r="JJ134" s="16"/>
      <c r="JK134" s="28"/>
      <c r="JL134" s="16"/>
      <c r="JM134" s="28"/>
      <c r="JN134" s="28"/>
      <c r="JO134" s="16"/>
      <c r="JP134" s="16"/>
      <c r="JQ134" s="16"/>
      <c r="JR134" s="16"/>
      <c r="JS134" s="28"/>
      <c r="JT134" s="28"/>
      <c r="JU134" s="16"/>
      <c r="JV134" s="28"/>
      <c r="JW134" s="28"/>
      <c r="JX134" s="16">
        <v>202300</v>
      </c>
      <c r="JY134" s="28">
        <v>225500</v>
      </c>
      <c r="JZ134" s="28">
        <v>225500</v>
      </c>
      <c r="KA134" s="16"/>
      <c r="KB134" s="28"/>
      <c r="KC134" s="28"/>
      <c r="KD134" s="20">
        <f t="shared" si="31"/>
        <v>0</v>
      </c>
      <c r="KE134" s="20">
        <f t="shared" si="32"/>
        <v>0</v>
      </c>
      <c r="KF134" s="20">
        <f t="shared" si="33"/>
        <v>0</v>
      </c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16"/>
      <c r="KU134" s="16"/>
      <c r="KV134" s="16"/>
      <c r="KW134" s="16"/>
      <c r="KX134" s="16"/>
      <c r="KY134" s="16"/>
      <c r="KZ134" s="16"/>
      <c r="LA134" s="16"/>
      <c r="LB134" s="16"/>
      <c r="LC134" s="16"/>
      <c r="LD134" s="16"/>
      <c r="LE134" s="16"/>
      <c r="LF134" s="10"/>
      <c r="LG134" s="10"/>
      <c r="LH134" s="10"/>
      <c r="LI134" s="10"/>
      <c r="LJ134" s="10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4"/>
      <c r="OS134" s="14"/>
      <c r="OT134" s="14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</row>
    <row r="135" spans="1:711" x14ac:dyDescent="0.25">
      <c r="A135" s="5" t="s">
        <v>142</v>
      </c>
      <c r="B135" s="20">
        <f t="shared" si="23"/>
        <v>5222962</v>
      </c>
      <c r="C135" s="20">
        <f t="shared" si="34"/>
        <v>5464415</v>
      </c>
      <c r="D135" s="20">
        <f t="shared" si="35"/>
        <v>5464415</v>
      </c>
      <c r="E135" s="30">
        <f t="shared" si="24"/>
        <v>4782330</v>
      </c>
      <c r="F135" s="30">
        <f t="shared" si="36"/>
        <v>5014583</v>
      </c>
      <c r="G135" s="30">
        <f t="shared" si="37"/>
        <v>5014583</v>
      </c>
      <c r="H135" s="28">
        <v>4622500</v>
      </c>
      <c r="I135" s="28">
        <v>4622500</v>
      </c>
      <c r="J135" s="28">
        <v>4622500</v>
      </c>
      <c r="K135" s="28">
        <v>159830</v>
      </c>
      <c r="L135" s="28">
        <v>392083</v>
      </c>
      <c r="M135" s="28">
        <v>392083</v>
      </c>
      <c r="N135" s="20">
        <f t="shared" si="25"/>
        <v>359632</v>
      </c>
      <c r="O135" s="20">
        <f t="shared" si="26"/>
        <v>359632</v>
      </c>
      <c r="P135" s="20">
        <f t="shared" si="27"/>
        <v>359632</v>
      </c>
      <c r="Q135" s="28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28"/>
      <c r="AL135" s="28"/>
      <c r="AM135" s="16"/>
      <c r="AN135" s="16"/>
      <c r="AO135" s="16"/>
      <c r="AP135" s="16"/>
      <c r="AQ135" s="16"/>
      <c r="AR135" s="16"/>
      <c r="AS135" s="19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28"/>
      <c r="BF135" s="28"/>
      <c r="BG135" s="28"/>
      <c r="BH135" s="16"/>
      <c r="BI135" s="16"/>
      <c r="BJ135" s="16"/>
      <c r="BK135" s="16"/>
      <c r="BL135" s="28"/>
      <c r="BM135" s="28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28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28"/>
      <c r="DC135" s="28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28"/>
      <c r="DT135" s="28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28"/>
      <c r="FB135" s="28"/>
      <c r="FC135" s="16"/>
      <c r="FD135" s="16"/>
      <c r="FE135" s="16"/>
      <c r="FF135" s="16"/>
      <c r="FG135" s="16"/>
      <c r="FH135" s="16"/>
      <c r="FI135" s="16"/>
      <c r="FJ135" s="28"/>
      <c r="FK135" s="16"/>
      <c r="FL135" s="16"/>
      <c r="FM135" s="28"/>
      <c r="FN135" s="28"/>
      <c r="FO135" s="16"/>
      <c r="FP135" s="28"/>
      <c r="FQ135" s="28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28"/>
      <c r="GC135" s="28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28"/>
      <c r="GR135" s="28"/>
      <c r="GS135" s="28"/>
      <c r="GT135" s="28"/>
      <c r="GU135" s="16"/>
      <c r="GV135" s="16"/>
      <c r="GW135" s="28"/>
      <c r="GX135" s="16"/>
      <c r="GY135" s="28"/>
      <c r="GZ135" s="28"/>
      <c r="HA135" s="16">
        <v>359632</v>
      </c>
      <c r="HB135" s="36">
        <v>359632</v>
      </c>
      <c r="HC135" s="28">
        <v>359632</v>
      </c>
      <c r="HD135" s="28"/>
      <c r="HE135" s="28"/>
      <c r="HF135" s="28"/>
      <c r="HG135" s="16"/>
      <c r="HH135" s="16"/>
      <c r="HI135" s="16"/>
      <c r="HJ135" s="16"/>
      <c r="HK135" s="28"/>
      <c r="HL135" s="28"/>
      <c r="HM135" s="16"/>
      <c r="HN135" s="28"/>
      <c r="HO135" s="28"/>
      <c r="HP135" s="28"/>
      <c r="HQ135" s="16"/>
      <c r="HR135" s="16"/>
      <c r="HS135" s="16"/>
      <c r="HT135" s="28"/>
      <c r="HU135" s="28"/>
      <c r="HV135" s="28"/>
      <c r="HW135" s="28"/>
      <c r="HX135" s="28"/>
      <c r="HY135" s="28"/>
      <c r="HZ135" s="16"/>
      <c r="IA135" s="16"/>
      <c r="IB135" s="16"/>
      <c r="IC135" s="16"/>
      <c r="ID135" s="16"/>
      <c r="IE135" s="16"/>
      <c r="IF135" s="16"/>
      <c r="IG135" s="16"/>
      <c r="IH135" s="20">
        <f t="shared" si="28"/>
        <v>81000</v>
      </c>
      <c r="II135" s="20">
        <f t="shared" si="29"/>
        <v>90200</v>
      </c>
      <c r="IJ135" s="20">
        <f t="shared" si="30"/>
        <v>90200</v>
      </c>
      <c r="IK135" s="28"/>
      <c r="IL135" s="16"/>
      <c r="IM135" s="28"/>
      <c r="IN135" s="28"/>
      <c r="IO135" s="16"/>
      <c r="IP135" s="16"/>
      <c r="IQ135" s="16"/>
      <c r="IR135" s="16"/>
      <c r="IS135" s="28"/>
      <c r="IT135" s="16"/>
      <c r="IU135" s="16"/>
      <c r="IV135" s="16"/>
      <c r="IW135" s="16"/>
      <c r="IX135" s="16"/>
      <c r="IY135" s="16"/>
      <c r="IZ135" s="16"/>
      <c r="JA135" s="16"/>
      <c r="JB135" s="16"/>
      <c r="JC135" s="16"/>
      <c r="JD135" s="16"/>
      <c r="JE135" s="16"/>
      <c r="JF135" s="16"/>
      <c r="JG135" s="16"/>
      <c r="JH135" s="28"/>
      <c r="JI135" s="28"/>
      <c r="JJ135" s="16"/>
      <c r="JK135" s="28"/>
      <c r="JL135" s="16"/>
      <c r="JM135" s="28"/>
      <c r="JN135" s="28"/>
      <c r="JO135" s="16"/>
      <c r="JP135" s="16"/>
      <c r="JQ135" s="16"/>
      <c r="JR135" s="16"/>
      <c r="JS135" s="28"/>
      <c r="JT135" s="28"/>
      <c r="JU135" s="16"/>
      <c r="JV135" s="28"/>
      <c r="JW135" s="28"/>
      <c r="JX135" s="16">
        <v>81000</v>
      </c>
      <c r="JY135" s="28">
        <v>90200</v>
      </c>
      <c r="JZ135" s="28">
        <v>90200</v>
      </c>
      <c r="KA135" s="16"/>
      <c r="KB135" s="28"/>
      <c r="KC135" s="28"/>
      <c r="KD135" s="20">
        <f t="shared" si="31"/>
        <v>0</v>
      </c>
      <c r="KE135" s="20">
        <f t="shared" si="32"/>
        <v>0</v>
      </c>
      <c r="KF135" s="20">
        <f t="shared" si="33"/>
        <v>0</v>
      </c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16"/>
      <c r="KU135" s="16"/>
      <c r="KV135" s="16"/>
      <c r="KW135" s="16"/>
      <c r="KX135" s="16"/>
      <c r="KY135" s="16"/>
      <c r="KZ135" s="16"/>
      <c r="LA135" s="16"/>
      <c r="LB135" s="16"/>
      <c r="LC135" s="16"/>
      <c r="LD135" s="16"/>
      <c r="LE135" s="16"/>
      <c r="LF135" s="10"/>
      <c r="LG135" s="10"/>
      <c r="LH135" s="10"/>
      <c r="LI135" s="10"/>
      <c r="LJ135" s="10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4"/>
      <c r="OS135" s="14"/>
      <c r="OT135" s="14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</row>
    <row r="136" spans="1:711" x14ac:dyDescent="0.25">
      <c r="A136" s="5" t="s">
        <v>143</v>
      </c>
      <c r="B136" s="20">
        <f t="shared" si="23"/>
        <v>7592377</v>
      </c>
      <c r="C136" s="20">
        <f t="shared" ref="C136:C151" si="38">F136+O136+II136+KE136</f>
        <v>14547114</v>
      </c>
      <c r="D136" s="20">
        <f t="shared" ref="D136:D151" si="39">G136+P136+IJ136+KF136</f>
        <v>14528441.24</v>
      </c>
      <c r="E136" s="30">
        <f t="shared" si="24"/>
        <v>7218100</v>
      </c>
      <c r="F136" s="30">
        <f t="shared" ref="F136:F151" si="40">I136+L136</f>
        <v>7487917</v>
      </c>
      <c r="G136" s="30">
        <f t="shared" ref="G136:G151" si="41">J136+M136</f>
        <v>7487917</v>
      </c>
      <c r="H136" s="28">
        <v>7054900</v>
      </c>
      <c r="I136" s="28">
        <v>7054900</v>
      </c>
      <c r="J136" s="28">
        <v>7054900</v>
      </c>
      <c r="K136" s="28">
        <v>163200</v>
      </c>
      <c r="L136" s="28">
        <v>433017</v>
      </c>
      <c r="M136" s="28">
        <v>433017</v>
      </c>
      <c r="N136" s="20">
        <f t="shared" si="25"/>
        <v>171977</v>
      </c>
      <c r="O136" s="20">
        <f t="shared" si="26"/>
        <v>6833697</v>
      </c>
      <c r="P136" s="20">
        <f t="shared" si="27"/>
        <v>6815024.2400000002</v>
      </c>
      <c r="Q136" s="28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28"/>
      <c r="AL136" s="28"/>
      <c r="AM136" s="16"/>
      <c r="AN136" s="16"/>
      <c r="AO136" s="16"/>
      <c r="AP136" s="16"/>
      <c r="AQ136" s="16"/>
      <c r="AR136" s="16"/>
      <c r="AS136" s="19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28"/>
      <c r="BF136" s="28"/>
      <c r="BG136" s="28"/>
      <c r="BH136" s="16"/>
      <c r="BI136" s="16"/>
      <c r="BJ136" s="16"/>
      <c r="BK136" s="16"/>
      <c r="BL136" s="28"/>
      <c r="BM136" s="28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28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28"/>
      <c r="DC136" s="28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28"/>
      <c r="DT136" s="28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28"/>
      <c r="FB136" s="28"/>
      <c r="FC136" s="16"/>
      <c r="FD136" s="16"/>
      <c r="FE136" s="16"/>
      <c r="FF136" s="16"/>
      <c r="FG136" s="16"/>
      <c r="FH136" s="16"/>
      <c r="FI136" s="16"/>
      <c r="FJ136" s="28"/>
      <c r="FK136" s="16"/>
      <c r="FL136" s="16"/>
      <c r="FM136" s="28"/>
      <c r="FN136" s="28"/>
      <c r="FO136" s="16"/>
      <c r="FP136" s="28"/>
      <c r="FQ136" s="28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28"/>
      <c r="GC136" s="28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>
        <v>450000</v>
      </c>
      <c r="GQ136" s="28">
        <v>450000</v>
      </c>
      <c r="GR136" s="28"/>
      <c r="GS136" s="28"/>
      <c r="GT136" s="28"/>
      <c r="GU136" s="16"/>
      <c r="GV136" s="16"/>
      <c r="GW136" s="28"/>
      <c r="GX136" s="16"/>
      <c r="GY136" s="28"/>
      <c r="GZ136" s="28"/>
      <c r="HA136" s="16">
        <v>171977</v>
      </c>
      <c r="HB136" s="36">
        <v>171977</v>
      </c>
      <c r="HC136" s="28">
        <v>171977</v>
      </c>
      <c r="HD136" s="28"/>
      <c r="HE136" s="28">
        <v>6211720</v>
      </c>
      <c r="HF136" s="28">
        <v>6193047.2400000002</v>
      </c>
      <c r="HG136" s="16"/>
      <c r="HH136" s="16"/>
      <c r="HI136" s="16"/>
      <c r="HJ136" s="16"/>
      <c r="HK136" s="28"/>
      <c r="HL136" s="28"/>
      <c r="HM136" s="16"/>
      <c r="HN136" s="28"/>
      <c r="HO136" s="28"/>
      <c r="HP136" s="28"/>
      <c r="HQ136" s="16"/>
      <c r="HR136" s="16"/>
      <c r="HS136" s="16"/>
      <c r="HT136" s="28"/>
      <c r="HU136" s="28"/>
      <c r="HV136" s="28"/>
      <c r="HW136" s="28"/>
      <c r="HX136" s="28"/>
      <c r="HY136" s="28"/>
      <c r="HZ136" s="16"/>
      <c r="IA136" s="16"/>
      <c r="IB136" s="16"/>
      <c r="IC136" s="16"/>
      <c r="ID136" s="16"/>
      <c r="IE136" s="16"/>
      <c r="IF136" s="16"/>
      <c r="IG136" s="16"/>
      <c r="IH136" s="20">
        <f t="shared" si="28"/>
        <v>202300</v>
      </c>
      <c r="II136" s="20">
        <f t="shared" si="29"/>
        <v>225500</v>
      </c>
      <c r="IJ136" s="20">
        <f t="shared" si="30"/>
        <v>225500</v>
      </c>
      <c r="IK136" s="28"/>
      <c r="IL136" s="16"/>
      <c r="IM136" s="28"/>
      <c r="IN136" s="28"/>
      <c r="IO136" s="16"/>
      <c r="IP136" s="16"/>
      <c r="IQ136" s="16"/>
      <c r="IR136" s="16"/>
      <c r="IS136" s="28"/>
      <c r="IT136" s="16"/>
      <c r="IU136" s="16"/>
      <c r="IV136" s="16"/>
      <c r="IW136" s="16"/>
      <c r="IX136" s="16"/>
      <c r="IY136" s="16"/>
      <c r="IZ136" s="16"/>
      <c r="JA136" s="16"/>
      <c r="JB136" s="16"/>
      <c r="JC136" s="16"/>
      <c r="JD136" s="16"/>
      <c r="JE136" s="16"/>
      <c r="JF136" s="16"/>
      <c r="JG136" s="16"/>
      <c r="JH136" s="28"/>
      <c r="JI136" s="28"/>
      <c r="JJ136" s="16"/>
      <c r="JK136" s="28"/>
      <c r="JL136" s="16"/>
      <c r="JM136" s="28"/>
      <c r="JN136" s="28"/>
      <c r="JO136" s="16"/>
      <c r="JP136" s="16"/>
      <c r="JQ136" s="16"/>
      <c r="JR136" s="16"/>
      <c r="JS136" s="28"/>
      <c r="JT136" s="28"/>
      <c r="JU136" s="16"/>
      <c r="JV136" s="28"/>
      <c r="JW136" s="28"/>
      <c r="JX136" s="16">
        <v>202300</v>
      </c>
      <c r="JY136" s="28">
        <v>225500</v>
      </c>
      <c r="JZ136" s="28">
        <v>225500</v>
      </c>
      <c r="KA136" s="16"/>
      <c r="KB136" s="28"/>
      <c r="KC136" s="28"/>
      <c r="KD136" s="20">
        <f t="shared" si="31"/>
        <v>0</v>
      </c>
      <c r="KE136" s="20">
        <f t="shared" si="32"/>
        <v>0</v>
      </c>
      <c r="KF136" s="20">
        <f t="shared" si="33"/>
        <v>0</v>
      </c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16"/>
      <c r="KU136" s="16"/>
      <c r="KV136" s="16"/>
      <c r="KW136" s="16"/>
      <c r="KX136" s="16"/>
      <c r="KY136" s="16"/>
      <c r="KZ136" s="16"/>
      <c r="LA136" s="16"/>
      <c r="LB136" s="16"/>
      <c r="LC136" s="16"/>
      <c r="LD136" s="16"/>
      <c r="LE136" s="16"/>
      <c r="LF136" s="10"/>
      <c r="LG136" s="10"/>
      <c r="LH136" s="10"/>
      <c r="LI136" s="10"/>
      <c r="LJ136" s="10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4"/>
      <c r="OS136" s="14"/>
      <c r="OT136" s="14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</row>
    <row r="137" spans="1:711" x14ac:dyDescent="0.25">
      <c r="A137" s="5" t="s">
        <v>144</v>
      </c>
      <c r="B137" s="20">
        <f t="shared" ref="B137:B151" si="42">E137+N137+IH137+KD137</f>
        <v>11045683</v>
      </c>
      <c r="C137" s="20">
        <f t="shared" si="38"/>
        <v>11508866</v>
      </c>
      <c r="D137" s="20">
        <f t="shared" si="39"/>
        <v>11508866</v>
      </c>
      <c r="E137" s="30">
        <f t="shared" ref="E137:E151" si="43">H137+K137</f>
        <v>10308290</v>
      </c>
      <c r="F137" s="30">
        <f t="shared" si="40"/>
        <v>10373829</v>
      </c>
      <c r="G137" s="30">
        <f t="shared" si="41"/>
        <v>10373829</v>
      </c>
      <c r="H137" s="28">
        <v>9994800</v>
      </c>
      <c r="I137" s="28">
        <v>9994800</v>
      </c>
      <c r="J137" s="28">
        <v>9994800</v>
      </c>
      <c r="K137" s="28">
        <v>313490</v>
      </c>
      <c r="L137" s="28">
        <v>379029</v>
      </c>
      <c r="M137" s="28">
        <v>379029</v>
      </c>
      <c r="N137" s="20">
        <f t="shared" ref="N137:N151" si="44">Q137+T137+W137+Z137+AC137+AF137+AI137+AL137+AO137+AR137+AU137+AX137+BA137+BD137+BG137+BJ137+BM137+BP137+BS137+BV137+BY137+CB137+CE137+CH137+CK137+CN137+CQ137+CT137+CW137+CZ137+DC137+DF137+DI137+DL137+DO137+DR137+DU137+DX137+EA137+ED137+EG137+EJ137+EM137+EP137+ES137+EV137+EY137+FB137+FE137+FH137+FK137+FN137+FQ137+FT137+FW137+FZ137+GC137+GF137+GI137+GL137+GO137+GR137+GU137+GX137+HA137+HD137+HG137+HJ137+HM137+HP137+HS137+HV137+HY137+IB137+IE137</f>
        <v>535093</v>
      </c>
      <c r="O137" s="20">
        <f t="shared" ref="O137:O151" si="45">R137+U137+X137+AA137+AD137+AG137+AJ137+AM137+AP137+AS137+AV137+AY137+BB137+BE137+BH137+BK137+BN137+BQ137+BT137+BW137+BZ137+CC137+CF137+CI137+CL137+CO137+CR137+CU137+CX137+DA137+DD137+DG137+DJ137+DM137+DP137+DS137+DV137+DY137+EB137+EE137+EH137+EK137+EN137+EQ137+ET137+EW137+EZ137+FC137+FF137+FI137+FL137+FO137+FR137+FU137+FX137+GA137+GD137+GG137+GJ137+GM137+GP137+GS137+GV137+GY137+HB137+HE137+HH137+HK137+HN137+HQ137+HT137+HW137+HZ137+IC137+IF137</f>
        <v>909537</v>
      </c>
      <c r="P137" s="20">
        <f t="shared" ref="P137:P151" si="46">S137+V137+Y137+AB137+AE137+AH137+AK137+AN137+AQ137+AT137+AW137+AZ137+BC137+BF137+BI137+BL137+BO137+BR137+BU137+BX137+CA137+CD137+CG137+CJ137+CM137+CP137+CS137+CV137+CY137+DB137+DE137+DH137+DK137+DN137+DQ137+DT137+DW137+DZ137+EC137+EF137+EI137+EL137+EO137+ER137+EU137+EX137+FA137+FD137+FG137+FJ137+FM137+FP137+FS137+FV137+FY137+GB137+GE137+GH137+GK137+GN137+GQ137+GT137+GW137+GZ137+HC137+HF137+HI137+HL137+HO137+HR137+HU137+HX137+IA137+ID137+IG137</f>
        <v>909537</v>
      </c>
      <c r="Q137" s="28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28"/>
      <c r="AL137" s="28"/>
      <c r="AM137" s="16"/>
      <c r="AN137" s="16"/>
      <c r="AO137" s="16"/>
      <c r="AP137" s="16"/>
      <c r="AQ137" s="16"/>
      <c r="AR137" s="16"/>
      <c r="AS137" s="19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28"/>
      <c r="BF137" s="28"/>
      <c r="BG137" s="28"/>
      <c r="BH137" s="16"/>
      <c r="BI137" s="16"/>
      <c r="BJ137" s="16"/>
      <c r="BK137" s="16"/>
      <c r="BL137" s="28"/>
      <c r="BM137" s="28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28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28"/>
      <c r="DC137" s="28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28"/>
      <c r="DT137" s="28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>
        <v>374444</v>
      </c>
      <c r="FA137" s="28">
        <v>374444</v>
      </c>
      <c r="FB137" s="28"/>
      <c r="FC137" s="16"/>
      <c r="FD137" s="16"/>
      <c r="FE137" s="16"/>
      <c r="FF137" s="16"/>
      <c r="FG137" s="16"/>
      <c r="FH137" s="16"/>
      <c r="FI137" s="16"/>
      <c r="FJ137" s="28"/>
      <c r="FK137" s="16"/>
      <c r="FL137" s="16"/>
      <c r="FM137" s="28"/>
      <c r="FN137" s="28"/>
      <c r="FO137" s="16"/>
      <c r="FP137" s="28"/>
      <c r="FQ137" s="28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28"/>
      <c r="GC137" s="28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28"/>
      <c r="GR137" s="28"/>
      <c r="GS137" s="28"/>
      <c r="GT137" s="28"/>
      <c r="GU137" s="16"/>
      <c r="GV137" s="16"/>
      <c r="GW137" s="28"/>
      <c r="GX137" s="16"/>
      <c r="GY137" s="28"/>
      <c r="GZ137" s="28"/>
      <c r="HA137" s="16">
        <v>535093</v>
      </c>
      <c r="HB137" s="36">
        <v>535093</v>
      </c>
      <c r="HC137" s="28">
        <v>535093</v>
      </c>
      <c r="HD137" s="28"/>
      <c r="HE137" s="28"/>
      <c r="HF137" s="28"/>
      <c r="HG137" s="16"/>
      <c r="HH137" s="16"/>
      <c r="HI137" s="16"/>
      <c r="HJ137" s="16"/>
      <c r="HK137" s="28"/>
      <c r="HL137" s="28"/>
      <c r="HM137" s="16"/>
      <c r="HN137" s="28"/>
      <c r="HO137" s="28"/>
      <c r="HP137" s="28"/>
      <c r="HQ137" s="16"/>
      <c r="HR137" s="16"/>
      <c r="HS137" s="16"/>
      <c r="HT137" s="28"/>
      <c r="HU137" s="28"/>
      <c r="HV137" s="28"/>
      <c r="HW137" s="28"/>
      <c r="HX137" s="28"/>
      <c r="HY137" s="28"/>
      <c r="HZ137" s="16"/>
      <c r="IA137" s="16"/>
      <c r="IB137" s="16"/>
      <c r="IC137" s="16"/>
      <c r="ID137" s="16"/>
      <c r="IE137" s="16"/>
      <c r="IF137" s="16"/>
      <c r="IG137" s="16"/>
      <c r="IH137" s="20">
        <f t="shared" ref="IH137:IH151" si="47">IK137+IN137+IQ137+IT137+IW137+IZ137+JC137+JF137+JI137+JL137+JO137+JR137+JU137+JX137+KA137</f>
        <v>202300</v>
      </c>
      <c r="II137" s="20">
        <f t="shared" ref="II137:II151" si="48">IL137+IO137+IR137+IU137+IX137+JA137+JD137+JG137+JJ137+JM137+JP137+JS137+JV137+JY137+KB137</f>
        <v>225500</v>
      </c>
      <c r="IJ137" s="20">
        <f t="shared" ref="IJ137:IJ151" si="49">IM137+IP137+IS137+IV137+IY137+JB137+JE137+JH137+JK137+JN137+JQ137+JT137+JW137+JZ137+KC137</f>
        <v>225500</v>
      </c>
      <c r="IK137" s="28"/>
      <c r="IL137" s="16"/>
      <c r="IM137" s="28"/>
      <c r="IN137" s="28"/>
      <c r="IO137" s="16"/>
      <c r="IP137" s="16"/>
      <c r="IQ137" s="16"/>
      <c r="IR137" s="16"/>
      <c r="IS137" s="28"/>
      <c r="IT137" s="16"/>
      <c r="IU137" s="16"/>
      <c r="IV137" s="16"/>
      <c r="IW137" s="16"/>
      <c r="IX137" s="16"/>
      <c r="IY137" s="16"/>
      <c r="IZ137" s="16"/>
      <c r="JA137" s="16"/>
      <c r="JB137" s="16"/>
      <c r="JC137" s="16"/>
      <c r="JD137" s="16"/>
      <c r="JE137" s="16"/>
      <c r="JF137" s="16"/>
      <c r="JG137" s="16"/>
      <c r="JH137" s="28"/>
      <c r="JI137" s="28"/>
      <c r="JJ137" s="16"/>
      <c r="JK137" s="28"/>
      <c r="JL137" s="16"/>
      <c r="JM137" s="28"/>
      <c r="JN137" s="28"/>
      <c r="JO137" s="16"/>
      <c r="JP137" s="16"/>
      <c r="JQ137" s="16"/>
      <c r="JR137" s="16"/>
      <c r="JS137" s="28"/>
      <c r="JT137" s="28"/>
      <c r="JU137" s="16"/>
      <c r="JV137" s="28"/>
      <c r="JW137" s="28"/>
      <c r="JX137" s="16">
        <v>202300</v>
      </c>
      <c r="JY137" s="28">
        <v>225500</v>
      </c>
      <c r="JZ137" s="28">
        <v>225500</v>
      </c>
      <c r="KA137" s="16"/>
      <c r="KB137" s="28"/>
      <c r="KC137" s="28"/>
      <c r="KD137" s="20">
        <f t="shared" ref="KD137:KD151" si="50">KG137+KJ137+KM137+KP137+KS137+KV137+KY137+LB137+LE137+LH137</f>
        <v>0</v>
      </c>
      <c r="KE137" s="20">
        <f t="shared" ref="KE137:KE151" si="51">KH137+KK137+KN137+KQ137+KT137+KW137+KZ137+LC137+LF137+LI137</f>
        <v>0</v>
      </c>
      <c r="KF137" s="20">
        <f t="shared" ref="KF137:KF151" si="52">KI137+KL137+KO137+KR137+KU137+KX137+LA137+LD137+LG137+LJ137</f>
        <v>0</v>
      </c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16"/>
      <c r="KU137" s="16"/>
      <c r="KV137" s="16"/>
      <c r="KW137" s="16"/>
      <c r="KX137" s="16"/>
      <c r="KY137" s="16"/>
      <c r="KZ137" s="16"/>
      <c r="LA137" s="16"/>
      <c r="LB137" s="16"/>
      <c r="LC137" s="16"/>
      <c r="LD137" s="16"/>
      <c r="LE137" s="16"/>
      <c r="LF137" s="10"/>
      <c r="LG137" s="10"/>
      <c r="LH137" s="10"/>
      <c r="LI137" s="10"/>
      <c r="LJ137" s="10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4"/>
      <c r="OS137" s="14"/>
      <c r="OT137" s="14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</row>
    <row r="138" spans="1:711" x14ac:dyDescent="0.25">
      <c r="A138" s="5" t="s">
        <v>145</v>
      </c>
      <c r="B138" s="20">
        <f t="shared" si="42"/>
        <v>6192556</v>
      </c>
      <c r="C138" s="20">
        <f t="shared" si="38"/>
        <v>6201756</v>
      </c>
      <c r="D138" s="20">
        <f t="shared" si="39"/>
        <v>6201756</v>
      </c>
      <c r="E138" s="30">
        <f t="shared" si="43"/>
        <v>5931740</v>
      </c>
      <c r="F138" s="30">
        <f t="shared" si="40"/>
        <v>5931740</v>
      </c>
      <c r="G138" s="30">
        <f t="shared" si="41"/>
        <v>5931740</v>
      </c>
      <c r="H138" s="28">
        <v>5857400</v>
      </c>
      <c r="I138" s="28">
        <v>5857400</v>
      </c>
      <c r="J138" s="28">
        <v>5857400</v>
      </c>
      <c r="K138" s="28">
        <v>74340</v>
      </c>
      <c r="L138" s="28">
        <v>74340</v>
      </c>
      <c r="M138" s="28">
        <v>74340</v>
      </c>
      <c r="N138" s="20">
        <f t="shared" si="44"/>
        <v>179816</v>
      </c>
      <c r="O138" s="20">
        <f t="shared" si="45"/>
        <v>179816</v>
      </c>
      <c r="P138" s="20">
        <f t="shared" si="46"/>
        <v>179816</v>
      </c>
      <c r="Q138" s="28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28"/>
      <c r="AL138" s="28"/>
      <c r="AM138" s="16"/>
      <c r="AN138" s="16"/>
      <c r="AO138" s="16"/>
      <c r="AP138" s="16"/>
      <c r="AQ138" s="16"/>
      <c r="AR138" s="16"/>
      <c r="AS138" s="19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28"/>
      <c r="BF138" s="28"/>
      <c r="BG138" s="28"/>
      <c r="BH138" s="16"/>
      <c r="BI138" s="16"/>
      <c r="BJ138" s="16"/>
      <c r="BK138" s="16"/>
      <c r="BL138" s="28"/>
      <c r="BM138" s="28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28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28"/>
      <c r="DC138" s="28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28"/>
      <c r="DT138" s="28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28"/>
      <c r="FB138" s="28"/>
      <c r="FC138" s="16"/>
      <c r="FD138" s="16"/>
      <c r="FE138" s="16"/>
      <c r="FF138" s="16"/>
      <c r="FG138" s="16"/>
      <c r="FH138" s="16"/>
      <c r="FI138" s="16"/>
      <c r="FJ138" s="28"/>
      <c r="FK138" s="16"/>
      <c r="FL138" s="16"/>
      <c r="FM138" s="28"/>
      <c r="FN138" s="28"/>
      <c r="FO138" s="16"/>
      <c r="FP138" s="28"/>
      <c r="FQ138" s="28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28"/>
      <c r="GC138" s="28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28"/>
      <c r="GR138" s="28"/>
      <c r="GS138" s="28"/>
      <c r="GT138" s="28"/>
      <c r="GU138" s="16"/>
      <c r="GV138" s="16"/>
      <c r="GW138" s="28"/>
      <c r="GX138" s="16"/>
      <c r="GY138" s="28"/>
      <c r="GZ138" s="28"/>
      <c r="HA138" s="16">
        <v>179816</v>
      </c>
      <c r="HB138" s="36">
        <v>179816</v>
      </c>
      <c r="HC138" s="28">
        <v>179816</v>
      </c>
      <c r="HD138" s="28"/>
      <c r="HE138" s="28"/>
      <c r="HF138" s="28"/>
      <c r="HG138" s="16"/>
      <c r="HH138" s="16"/>
      <c r="HI138" s="16"/>
      <c r="HJ138" s="16"/>
      <c r="HK138" s="28"/>
      <c r="HL138" s="28"/>
      <c r="HM138" s="16"/>
      <c r="HN138" s="28"/>
      <c r="HO138" s="28"/>
      <c r="HP138" s="28"/>
      <c r="HQ138" s="16"/>
      <c r="HR138" s="16"/>
      <c r="HS138" s="16"/>
      <c r="HT138" s="28"/>
      <c r="HU138" s="28"/>
      <c r="HV138" s="28"/>
      <c r="HW138" s="28"/>
      <c r="HX138" s="28"/>
      <c r="HY138" s="28"/>
      <c r="HZ138" s="16"/>
      <c r="IA138" s="16"/>
      <c r="IB138" s="16"/>
      <c r="IC138" s="16"/>
      <c r="ID138" s="16"/>
      <c r="IE138" s="16"/>
      <c r="IF138" s="16"/>
      <c r="IG138" s="16"/>
      <c r="IH138" s="20">
        <f t="shared" si="47"/>
        <v>81000</v>
      </c>
      <c r="II138" s="20">
        <f t="shared" si="48"/>
        <v>90200</v>
      </c>
      <c r="IJ138" s="20">
        <f t="shared" si="49"/>
        <v>90200</v>
      </c>
      <c r="IK138" s="28"/>
      <c r="IL138" s="16"/>
      <c r="IM138" s="28"/>
      <c r="IN138" s="28"/>
      <c r="IO138" s="16"/>
      <c r="IP138" s="16"/>
      <c r="IQ138" s="16"/>
      <c r="IR138" s="16"/>
      <c r="IS138" s="28"/>
      <c r="IT138" s="16"/>
      <c r="IU138" s="16"/>
      <c r="IV138" s="16"/>
      <c r="IW138" s="16"/>
      <c r="IX138" s="16"/>
      <c r="IY138" s="16"/>
      <c r="IZ138" s="16"/>
      <c r="JA138" s="16"/>
      <c r="JB138" s="16"/>
      <c r="JC138" s="16"/>
      <c r="JD138" s="16"/>
      <c r="JE138" s="16"/>
      <c r="JF138" s="16"/>
      <c r="JG138" s="16"/>
      <c r="JH138" s="28"/>
      <c r="JI138" s="28"/>
      <c r="JJ138" s="16"/>
      <c r="JK138" s="28"/>
      <c r="JL138" s="16"/>
      <c r="JM138" s="28"/>
      <c r="JN138" s="28"/>
      <c r="JO138" s="16"/>
      <c r="JP138" s="16"/>
      <c r="JQ138" s="16"/>
      <c r="JR138" s="16"/>
      <c r="JS138" s="28"/>
      <c r="JT138" s="28"/>
      <c r="JU138" s="16"/>
      <c r="JV138" s="28"/>
      <c r="JW138" s="28"/>
      <c r="JX138" s="16">
        <v>81000</v>
      </c>
      <c r="JY138" s="28">
        <v>90200</v>
      </c>
      <c r="JZ138" s="28">
        <v>90200</v>
      </c>
      <c r="KA138" s="16"/>
      <c r="KB138" s="28"/>
      <c r="KC138" s="28"/>
      <c r="KD138" s="20">
        <f t="shared" si="50"/>
        <v>0</v>
      </c>
      <c r="KE138" s="20">
        <f t="shared" si="51"/>
        <v>0</v>
      </c>
      <c r="KF138" s="20">
        <f t="shared" si="52"/>
        <v>0</v>
      </c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16"/>
      <c r="KU138" s="16"/>
      <c r="KV138" s="16"/>
      <c r="KW138" s="16"/>
      <c r="KX138" s="16"/>
      <c r="KY138" s="16"/>
      <c r="KZ138" s="16"/>
      <c r="LA138" s="16"/>
      <c r="LB138" s="16"/>
      <c r="LC138" s="16"/>
      <c r="LD138" s="16"/>
      <c r="LE138" s="16"/>
      <c r="LF138" s="10"/>
      <c r="LG138" s="10"/>
      <c r="LH138" s="10"/>
      <c r="LI138" s="10"/>
      <c r="LJ138" s="10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4"/>
      <c r="OS138" s="14"/>
      <c r="OT138" s="14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</row>
    <row r="139" spans="1:711" x14ac:dyDescent="0.25">
      <c r="A139" s="5" t="s">
        <v>146</v>
      </c>
      <c r="B139" s="20">
        <f t="shared" si="42"/>
        <v>9841503</v>
      </c>
      <c r="C139" s="20">
        <f t="shared" si="38"/>
        <v>9980968</v>
      </c>
      <c r="D139" s="20">
        <f t="shared" si="39"/>
        <v>9980968</v>
      </c>
      <c r="E139" s="30">
        <f t="shared" si="43"/>
        <v>8919940</v>
      </c>
      <c r="F139" s="30">
        <f t="shared" si="40"/>
        <v>9036205</v>
      </c>
      <c r="G139" s="30">
        <f t="shared" si="41"/>
        <v>9036205</v>
      </c>
      <c r="H139" s="28">
        <v>8739500</v>
      </c>
      <c r="I139" s="28">
        <v>8739500</v>
      </c>
      <c r="J139" s="28">
        <v>8739500</v>
      </c>
      <c r="K139" s="28">
        <v>180440</v>
      </c>
      <c r="L139" s="28">
        <v>296705</v>
      </c>
      <c r="M139" s="28">
        <v>296705</v>
      </c>
      <c r="N139" s="20">
        <f t="shared" si="44"/>
        <v>719263</v>
      </c>
      <c r="O139" s="20">
        <f t="shared" si="45"/>
        <v>719263</v>
      </c>
      <c r="P139" s="20">
        <f t="shared" si="46"/>
        <v>719263</v>
      </c>
      <c r="Q139" s="28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8"/>
      <c r="AL139" s="28"/>
      <c r="AM139" s="16"/>
      <c r="AN139" s="16"/>
      <c r="AO139" s="16"/>
      <c r="AP139" s="16"/>
      <c r="AQ139" s="16"/>
      <c r="AR139" s="16"/>
      <c r="AS139" s="19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28"/>
      <c r="BF139" s="28"/>
      <c r="BG139" s="28"/>
      <c r="BH139" s="16"/>
      <c r="BI139" s="16"/>
      <c r="BJ139" s="16"/>
      <c r="BK139" s="16"/>
      <c r="BL139" s="28"/>
      <c r="BM139" s="28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28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28"/>
      <c r="DC139" s="28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28"/>
      <c r="DT139" s="28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28"/>
      <c r="FB139" s="28"/>
      <c r="FC139" s="16"/>
      <c r="FD139" s="16"/>
      <c r="FE139" s="16"/>
      <c r="FF139" s="16"/>
      <c r="FG139" s="16"/>
      <c r="FH139" s="16"/>
      <c r="FI139" s="16"/>
      <c r="FJ139" s="28"/>
      <c r="FK139" s="16"/>
      <c r="FL139" s="16"/>
      <c r="FM139" s="28"/>
      <c r="FN139" s="28"/>
      <c r="FO139" s="16"/>
      <c r="FP139" s="28"/>
      <c r="FQ139" s="28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28"/>
      <c r="GC139" s="28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28"/>
      <c r="GR139" s="28"/>
      <c r="GS139" s="28"/>
      <c r="GT139" s="28"/>
      <c r="GU139" s="16"/>
      <c r="GV139" s="16"/>
      <c r="GW139" s="28"/>
      <c r="GX139" s="16"/>
      <c r="GY139" s="28"/>
      <c r="GZ139" s="28"/>
      <c r="HA139" s="16">
        <v>719263</v>
      </c>
      <c r="HB139" s="36">
        <v>719263</v>
      </c>
      <c r="HC139" s="28">
        <v>719263</v>
      </c>
      <c r="HD139" s="28"/>
      <c r="HE139" s="28"/>
      <c r="HF139" s="28"/>
      <c r="HG139" s="16"/>
      <c r="HH139" s="16"/>
      <c r="HI139" s="16"/>
      <c r="HJ139" s="16"/>
      <c r="HK139" s="28"/>
      <c r="HL139" s="28"/>
      <c r="HM139" s="16"/>
      <c r="HN139" s="28"/>
      <c r="HO139" s="28"/>
      <c r="HP139" s="28"/>
      <c r="HQ139" s="16"/>
      <c r="HR139" s="16"/>
      <c r="HS139" s="16"/>
      <c r="HT139" s="28"/>
      <c r="HU139" s="28"/>
      <c r="HV139" s="28"/>
      <c r="HW139" s="28"/>
      <c r="HX139" s="28"/>
      <c r="HY139" s="28"/>
      <c r="HZ139" s="16"/>
      <c r="IA139" s="16"/>
      <c r="IB139" s="16"/>
      <c r="IC139" s="16"/>
      <c r="ID139" s="16"/>
      <c r="IE139" s="16"/>
      <c r="IF139" s="16"/>
      <c r="IG139" s="16"/>
      <c r="IH139" s="20">
        <f t="shared" si="47"/>
        <v>202300</v>
      </c>
      <c r="II139" s="20">
        <f t="shared" si="48"/>
        <v>225500</v>
      </c>
      <c r="IJ139" s="20">
        <f t="shared" si="49"/>
        <v>225500</v>
      </c>
      <c r="IK139" s="28"/>
      <c r="IL139" s="16"/>
      <c r="IM139" s="28"/>
      <c r="IN139" s="28"/>
      <c r="IO139" s="16"/>
      <c r="IP139" s="16"/>
      <c r="IQ139" s="16"/>
      <c r="IR139" s="16"/>
      <c r="IS139" s="28"/>
      <c r="IT139" s="16"/>
      <c r="IU139" s="16"/>
      <c r="IV139" s="16"/>
      <c r="IW139" s="16"/>
      <c r="IX139" s="16"/>
      <c r="IY139" s="16"/>
      <c r="IZ139" s="16"/>
      <c r="JA139" s="16"/>
      <c r="JB139" s="16"/>
      <c r="JC139" s="16"/>
      <c r="JD139" s="16"/>
      <c r="JE139" s="16"/>
      <c r="JF139" s="16"/>
      <c r="JG139" s="16"/>
      <c r="JH139" s="28"/>
      <c r="JI139" s="28"/>
      <c r="JJ139" s="16"/>
      <c r="JK139" s="28"/>
      <c r="JL139" s="16"/>
      <c r="JM139" s="28"/>
      <c r="JN139" s="28"/>
      <c r="JO139" s="16"/>
      <c r="JP139" s="16"/>
      <c r="JQ139" s="16"/>
      <c r="JR139" s="16"/>
      <c r="JS139" s="28"/>
      <c r="JT139" s="28"/>
      <c r="JU139" s="16"/>
      <c r="JV139" s="28"/>
      <c r="JW139" s="28"/>
      <c r="JX139" s="16">
        <v>202300</v>
      </c>
      <c r="JY139" s="28">
        <v>225500</v>
      </c>
      <c r="JZ139" s="28">
        <v>225500</v>
      </c>
      <c r="KA139" s="16"/>
      <c r="KB139" s="28"/>
      <c r="KC139" s="28"/>
      <c r="KD139" s="20">
        <f t="shared" si="50"/>
        <v>0</v>
      </c>
      <c r="KE139" s="20">
        <f t="shared" si="51"/>
        <v>0</v>
      </c>
      <c r="KF139" s="20">
        <f t="shared" si="52"/>
        <v>0</v>
      </c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16"/>
      <c r="KU139" s="16"/>
      <c r="KV139" s="16"/>
      <c r="KW139" s="16"/>
      <c r="KX139" s="16"/>
      <c r="KY139" s="16"/>
      <c r="KZ139" s="16"/>
      <c r="LA139" s="16"/>
      <c r="LB139" s="16"/>
      <c r="LC139" s="16"/>
      <c r="LD139" s="16"/>
      <c r="LE139" s="16"/>
      <c r="LF139" s="10"/>
      <c r="LG139" s="10"/>
      <c r="LH139" s="10"/>
      <c r="LI139" s="10"/>
      <c r="LJ139" s="10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4"/>
      <c r="OS139" s="14"/>
      <c r="OT139" s="14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</row>
    <row r="140" spans="1:711" x14ac:dyDescent="0.25">
      <c r="A140" s="4" t="s">
        <v>147</v>
      </c>
      <c r="B140" s="20">
        <f t="shared" si="42"/>
        <v>250045520.56</v>
      </c>
      <c r="C140" s="20">
        <f t="shared" si="38"/>
        <v>310325207.68000001</v>
      </c>
      <c r="D140" s="20">
        <f t="shared" si="39"/>
        <v>300676453.39999998</v>
      </c>
      <c r="E140" s="30">
        <f t="shared" si="43"/>
        <v>116914680</v>
      </c>
      <c r="F140" s="30">
        <f t="shared" si="40"/>
        <v>118985351</v>
      </c>
      <c r="G140" s="30">
        <f t="shared" si="41"/>
        <v>118985351</v>
      </c>
      <c r="H140" s="28">
        <v>102491500</v>
      </c>
      <c r="I140" s="28">
        <v>102491500</v>
      </c>
      <c r="J140" s="28">
        <v>102491500</v>
      </c>
      <c r="K140" s="28">
        <v>14423180</v>
      </c>
      <c r="L140" s="28">
        <v>16493851</v>
      </c>
      <c r="M140" s="28">
        <v>16493851</v>
      </c>
      <c r="N140" s="20">
        <f t="shared" si="44"/>
        <v>10311563.51</v>
      </c>
      <c r="O140" s="20">
        <f t="shared" si="45"/>
        <v>64628438.229999997</v>
      </c>
      <c r="P140" s="20">
        <f t="shared" si="46"/>
        <v>55262099.539999999</v>
      </c>
      <c r="Q140" s="28"/>
      <c r="R140" s="16"/>
      <c r="S140" s="16"/>
      <c r="T140" s="16"/>
      <c r="U140" s="16"/>
      <c r="V140" s="16"/>
      <c r="W140" s="16"/>
      <c r="X140" s="16"/>
      <c r="Y140" s="16"/>
      <c r="Z140" s="16"/>
      <c r="AA140" s="16">
        <v>643325.93999999994</v>
      </c>
      <c r="AB140" s="16">
        <v>643325.93999999994</v>
      </c>
      <c r="AC140" s="16"/>
      <c r="AD140" s="16">
        <v>10028710</v>
      </c>
      <c r="AE140" s="16">
        <v>9141533.5</v>
      </c>
      <c r="AF140" s="16"/>
      <c r="AG140" s="16">
        <v>71236.92</v>
      </c>
      <c r="AH140" s="16">
        <v>71236.92</v>
      </c>
      <c r="AI140" s="16">
        <v>1117058.69</v>
      </c>
      <c r="AJ140" s="16">
        <v>1117058.69</v>
      </c>
      <c r="AK140" s="28">
        <v>929336.71</v>
      </c>
      <c r="AL140" s="28"/>
      <c r="AM140" s="16"/>
      <c r="AN140" s="16"/>
      <c r="AO140" s="16"/>
      <c r="AP140" s="16"/>
      <c r="AQ140" s="16"/>
      <c r="AR140" s="16"/>
      <c r="AS140" s="19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>
        <v>385023.66</v>
      </c>
      <c r="BE140" s="28">
        <v>911708.19</v>
      </c>
      <c r="BF140" s="28">
        <v>911708.19</v>
      </c>
      <c r="BG140" s="28">
        <v>856688</v>
      </c>
      <c r="BH140" s="16">
        <v>1120563</v>
      </c>
      <c r="BI140" s="16">
        <v>1120563</v>
      </c>
      <c r="BJ140" s="16"/>
      <c r="BK140" s="16"/>
      <c r="BL140" s="28"/>
      <c r="BM140" s="28"/>
      <c r="BN140" s="16"/>
      <c r="BO140" s="16"/>
      <c r="BP140" s="16"/>
      <c r="BQ140" s="16"/>
      <c r="BR140" s="16"/>
      <c r="BS140" s="16"/>
      <c r="BT140" s="16"/>
      <c r="BU140" s="16"/>
      <c r="BV140" s="16">
        <v>1129585.1599999999</v>
      </c>
      <c r="BW140" s="16">
        <v>411909.82</v>
      </c>
      <c r="BX140" s="16">
        <v>411909.82</v>
      </c>
      <c r="BY140" s="16"/>
      <c r="BZ140" s="16">
        <v>3229909.64</v>
      </c>
      <c r="CA140" s="28">
        <v>2760999.48</v>
      </c>
      <c r="CB140" s="16"/>
      <c r="CC140" s="16"/>
      <c r="CD140" s="16"/>
      <c r="CE140" s="16"/>
      <c r="CF140" s="16"/>
      <c r="CG140" s="16"/>
      <c r="CH140" s="16">
        <v>533610</v>
      </c>
      <c r="CI140" s="16">
        <v>343708.8</v>
      </c>
      <c r="CJ140" s="16">
        <v>343708.8</v>
      </c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>
        <v>1393218</v>
      </c>
      <c r="CX140" s="36">
        <v>1393218</v>
      </c>
      <c r="CY140" s="16">
        <v>1393218</v>
      </c>
      <c r="CZ140" s="16"/>
      <c r="DA140" s="16">
        <v>4720077.38</v>
      </c>
      <c r="DB140" s="28">
        <v>4654732.5</v>
      </c>
      <c r="DC140" s="28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28"/>
      <c r="DT140" s="28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>
        <v>195531.74</v>
      </c>
      <c r="EL140" s="16">
        <v>195531.74</v>
      </c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28"/>
      <c r="FB140" s="28"/>
      <c r="FC140" s="16"/>
      <c r="FD140" s="16"/>
      <c r="FE140" s="16"/>
      <c r="FF140" s="16"/>
      <c r="FG140" s="16"/>
      <c r="FH140" s="16"/>
      <c r="FI140" s="34">
        <f>13095256+15914064.67+6535779.44</f>
        <v>35545100.109999999</v>
      </c>
      <c r="FJ140" s="28">
        <v>27787914.940000001</v>
      </c>
      <c r="FK140" s="16"/>
      <c r="FL140" s="16"/>
      <c r="FM140" s="28"/>
      <c r="FN140" s="28"/>
      <c r="FO140" s="16"/>
      <c r="FP140" s="28"/>
      <c r="FQ140" s="28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28"/>
      <c r="GC140" s="28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28"/>
      <c r="GR140" s="28"/>
      <c r="GS140" s="28"/>
      <c r="GT140" s="28"/>
      <c r="GU140" s="16"/>
      <c r="GV140" s="16"/>
      <c r="GW140" s="28"/>
      <c r="GX140" s="16"/>
      <c r="GY140" s="28"/>
      <c r="GZ140" s="28"/>
      <c r="HA140" s="16">
        <v>4546380</v>
      </c>
      <c r="HB140" s="36">
        <v>4546380</v>
      </c>
      <c r="HC140" s="28">
        <v>4546380</v>
      </c>
      <c r="HD140" s="28"/>
      <c r="HE140" s="28"/>
      <c r="HF140" s="28"/>
      <c r="HG140" s="16"/>
      <c r="HH140" s="16"/>
      <c r="HI140" s="16"/>
      <c r="HJ140" s="16"/>
      <c r="HK140" s="28"/>
      <c r="HL140" s="28"/>
      <c r="HM140" s="16"/>
      <c r="HN140" s="28"/>
      <c r="HO140" s="28"/>
      <c r="HP140" s="28"/>
      <c r="HQ140" s="16"/>
      <c r="HR140" s="16"/>
      <c r="HS140" s="16">
        <v>350000</v>
      </c>
      <c r="HT140" s="51">
        <v>350000</v>
      </c>
      <c r="HU140" s="28">
        <v>350000</v>
      </c>
      <c r="HV140" s="28"/>
      <c r="HW140" s="28"/>
      <c r="HX140" s="28"/>
      <c r="HY140" s="28"/>
      <c r="HZ140" s="16"/>
      <c r="IA140" s="16"/>
      <c r="IB140" s="16"/>
      <c r="IC140" s="16"/>
      <c r="ID140" s="16"/>
      <c r="IE140" s="16"/>
      <c r="IF140" s="16"/>
      <c r="IG140" s="16"/>
      <c r="IH140" s="20">
        <f t="shared" si="47"/>
        <v>122819277.05</v>
      </c>
      <c r="II140" s="20">
        <f t="shared" si="48"/>
        <v>123523098.45</v>
      </c>
      <c r="IJ140" s="20">
        <f t="shared" si="49"/>
        <v>123356265.5</v>
      </c>
      <c r="IK140" s="28">
        <v>38889062</v>
      </c>
      <c r="IL140" s="16">
        <v>39588697</v>
      </c>
      <c r="IM140" s="28">
        <v>39588697</v>
      </c>
      <c r="IN140" s="28"/>
      <c r="IO140" s="16"/>
      <c r="IP140" s="16"/>
      <c r="IQ140" s="16">
        <v>78665369.25</v>
      </c>
      <c r="IR140" s="16">
        <v>79047568.069999993</v>
      </c>
      <c r="IS140" s="28">
        <v>79047568.069999993</v>
      </c>
      <c r="IT140" s="16"/>
      <c r="IU140" s="16"/>
      <c r="IV140" s="16"/>
      <c r="IW140" s="16">
        <v>36345</v>
      </c>
      <c r="IX140" s="16">
        <v>36345</v>
      </c>
      <c r="IY140" s="16">
        <v>36345</v>
      </c>
      <c r="IZ140" s="16">
        <v>625902</v>
      </c>
      <c r="JA140" s="16">
        <v>625902</v>
      </c>
      <c r="JB140" s="16">
        <v>625902</v>
      </c>
      <c r="JC140" s="16">
        <v>752210.16</v>
      </c>
      <c r="JD140" s="16">
        <v>490050.01</v>
      </c>
      <c r="JE140" s="16">
        <v>490050.01</v>
      </c>
      <c r="JF140" s="16">
        <v>3220371</v>
      </c>
      <c r="JG140" s="16">
        <v>3100000</v>
      </c>
      <c r="JH140" s="28">
        <v>3100000</v>
      </c>
      <c r="JI140" s="28">
        <v>50820</v>
      </c>
      <c r="JJ140" s="16"/>
      <c r="JK140" s="28"/>
      <c r="JL140" s="16">
        <v>11273</v>
      </c>
      <c r="JM140" s="28">
        <v>11273</v>
      </c>
      <c r="JN140" s="28">
        <v>11273</v>
      </c>
      <c r="JO140" s="16">
        <v>437569.2</v>
      </c>
      <c r="JP140" s="16">
        <v>437569.2</v>
      </c>
      <c r="JQ140" s="16">
        <v>437569.2</v>
      </c>
      <c r="JR140" s="16">
        <v>10060.219999999999</v>
      </c>
      <c r="JS140" s="28">
        <v>65398.95</v>
      </c>
      <c r="JT140" s="28">
        <v>0</v>
      </c>
      <c r="JU140" s="16">
        <v>101433.22</v>
      </c>
      <c r="JV140" s="28">
        <v>101433.22</v>
      </c>
      <c r="JW140" s="28">
        <v>0</v>
      </c>
      <c r="JX140" s="16"/>
      <c r="JY140" s="28"/>
      <c r="JZ140" s="28"/>
      <c r="KA140" s="16">
        <v>18862</v>
      </c>
      <c r="KB140" s="28">
        <v>18862</v>
      </c>
      <c r="KC140" s="28">
        <v>18861.22</v>
      </c>
      <c r="KD140" s="20">
        <f t="shared" si="50"/>
        <v>0</v>
      </c>
      <c r="KE140" s="20">
        <f t="shared" si="51"/>
        <v>3188320</v>
      </c>
      <c r="KF140" s="20">
        <f t="shared" si="52"/>
        <v>3072737.3600000003</v>
      </c>
      <c r="KG140" s="28"/>
      <c r="KH140" s="28">
        <v>2812320</v>
      </c>
      <c r="KI140" s="28">
        <v>2724268.22</v>
      </c>
      <c r="KJ140" s="28"/>
      <c r="KK140" s="28"/>
      <c r="KL140" s="28"/>
      <c r="KM140" s="28"/>
      <c r="KN140" s="28">
        <v>376000</v>
      </c>
      <c r="KO140" s="28">
        <v>348469.14</v>
      </c>
      <c r="KP140" s="28"/>
      <c r="KQ140" s="28"/>
      <c r="KR140" s="28"/>
      <c r="KS140" s="28"/>
      <c r="KT140" s="16"/>
      <c r="KU140" s="16"/>
      <c r="KV140" s="16"/>
      <c r="KW140" s="16"/>
      <c r="KX140" s="16"/>
      <c r="KY140" s="16"/>
      <c r="KZ140" s="16"/>
      <c r="LA140" s="16"/>
      <c r="LB140" s="16"/>
      <c r="LC140" s="16"/>
      <c r="LD140" s="16"/>
      <c r="LE140" s="16"/>
      <c r="LF140" s="10"/>
      <c r="LG140" s="10"/>
      <c r="LH140" s="10"/>
      <c r="LI140" s="10"/>
      <c r="LJ140" s="10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4"/>
      <c r="OS140" s="14"/>
      <c r="OT140" s="14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</row>
    <row r="141" spans="1:711" x14ac:dyDescent="0.25">
      <c r="A141" s="5" t="s">
        <v>148</v>
      </c>
      <c r="B141" s="20">
        <f t="shared" si="42"/>
        <v>28593374</v>
      </c>
      <c r="C141" s="20">
        <f t="shared" si="38"/>
        <v>155336822.43000001</v>
      </c>
      <c r="D141" s="20">
        <f t="shared" si="39"/>
        <v>153365337.66</v>
      </c>
      <c r="E141" s="30">
        <f t="shared" si="43"/>
        <v>23834410</v>
      </c>
      <c r="F141" s="30">
        <f t="shared" si="40"/>
        <v>25524705</v>
      </c>
      <c r="G141" s="30">
        <f t="shared" si="41"/>
        <v>25524705</v>
      </c>
      <c r="H141" s="28">
        <v>21534400</v>
      </c>
      <c r="I141" s="28">
        <v>21534400</v>
      </c>
      <c r="J141" s="28">
        <v>21534400</v>
      </c>
      <c r="K141" s="28">
        <v>2300010</v>
      </c>
      <c r="L141" s="28">
        <v>3990305</v>
      </c>
      <c r="M141" s="28">
        <v>3990305</v>
      </c>
      <c r="N141" s="20">
        <f t="shared" si="44"/>
        <v>4758964</v>
      </c>
      <c r="O141" s="20">
        <f t="shared" si="45"/>
        <v>56330741.829999998</v>
      </c>
      <c r="P141" s="20">
        <f t="shared" si="46"/>
        <v>54434723.840000004</v>
      </c>
      <c r="Q141" s="28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28"/>
      <c r="AL141" s="28"/>
      <c r="AM141" s="16"/>
      <c r="AN141" s="16"/>
      <c r="AO141" s="16"/>
      <c r="AP141" s="16"/>
      <c r="AQ141" s="16"/>
      <c r="AR141" s="16"/>
      <c r="AS141" s="19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28"/>
      <c r="BF141" s="28"/>
      <c r="BG141" s="28"/>
      <c r="BH141" s="16"/>
      <c r="BI141" s="16"/>
      <c r="BJ141" s="16"/>
      <c r="BK141" s="16"/>
      <c r="BL141" s="28"/>
      <c r="BM141" s="28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28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>
        <v>3418278.87</v>
      </c>
      <c r="DB141" s="28">
        <v>3418278.86</v>
      </c>
      <c r="DC141" s="28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28"/>
      <c r="DT141" s="28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34">
        <v>32415943.309999999</v>
      </c>
      <c r="EX141" s="16">
        <v>32415943.309999999</v>
      </c>
      <c r="EY141" s="16"/>
      <c r="EZ141" s="16">
        <v>1500000</v>
      </c>
      <c r="FA141" s="28">
        <v>1230000</v>
      </c>
      <c r="FB141" s="28"/>
      <c r="FC141" s="16"/>
      <c r="FD141" s="16"/>
      <c r="FE141" s="16"/>
      <c r="FF141" s="16"/>
      <c r="FG141" s="16"/>
      <c r="FH141" s="16"/>
      <c r="FI141" s="16"/>
      <c r="FJ141" s="28"/>
      <c r="FK141" s="16"/>
      <c r="FL141" s="34">
        <v>1237555.6499999999</v>
      </c>
      <c r="FM141" s="28">
        <v>1237555.6499999999</v>
      </c>
      <c r="FN141" s="28"/>
      <c r="FO141" s="16"/>
      <c r="FP141" s="28"/>
      <c r="FQ141" s="28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28"/>
      <c r="GC141" s="28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>
        <v>13000000</v>
      </c>
      <c r="GQ141" s="28">
        <v>11383985.82</v>
      </c>
      <c r="GR141" s="28"/>
      <c r="GS141" s="28"/>
      <c r="GT141" s="28"/>
      <c r="GU141" s="16"/>
      <c r="GV141" s="16"/>
      <c r="GW141" s="28"/>
      <c r="GX141" s="16"/>
      <c r="GY141" s="28"/>
      <c r="GZ141" s="28"/>
      <c r="HA141" s="16">
        <v>4308964</v>
      </c>
      <c r="HB141" s="36">
        <v>4308964</v>
      </c>
      <c r="HC141" s="28">
        <v>4308964</v>
      </c>
      <c r="HD141" s="28"/>
      <c r="HE141" s="28"/>
      <c r="HF141" s="28"/>
      <c r="HG141" s="16"/>
      <c r="HH141" s="16"/>
      <c r="HI141" s="16"/>
      <c r="HJ141" s="16"/>
      <c r="HK141" s="28"/>
      <c r="HL141" s="28"/>
      <c r="HM141" s="16"/>
      <c r="HN141" s="28"/>
      <c r="HO141" s="28"/>
      <c r="HP141" s="28"/>
      <c r="HQ141" s="16"/>
      <c r="HR141" s="16"/>
      <c r="HS141" s="16">
        <v>200000</v>
      </c>
      <c r="HT141" s="51">
        <v>200000</v>
      </c>
      <c r="HU141" s="28">
        <v>189996.2</v>
      </c>
      <c r="HV141" s="28">
        <v>250000</v>
      </c>
      <c r="HW141" s="34">
        <v>250000</v>
      </c>
      <c r="HX141" s="28">
        <v>250000</v>
      </c>
      <c r="HY141" s="28"/>
      <c r="HZ141" s="16"/>
      <c r="IA141" s="16"/>
      <c r="IB141" s="16"/>
      <c r="IC141" s="16"/>
      <c r="ID141" s="16"/>
      <c r="IE141" s="16"/>
      <c r="IF141" s="16"/>
      <c r="IG141" s="16"/>
      <c r="IH141" s="20">
        <f t="shared" si="47"/>
        <v>0</v>
      </c>
      <c r="II141" s="20">
        <f t="shared" si="48"/>
        <v>0</v>
      </c>
      <c r="IJ141" s="20">
        <f t="shared" si="49"/>
        <v>0</v>
      </c>
      <c r="IK141" s="28"/>
      <c r="IL141" s="16"/>
      <c r="IM141" s="28"/>
      <c r="IN141" s="28"/>
      <c r="IO141" s="16"/>
      <c r="IP141" s="16"/>
      <c r="IQ141" s="16"/>
      <c r="IR141" s="16"/>
      <c r="IS141" s="28"/>
      <c r="IT141" s="16"/>
      <c r="IU141" s="16"/>
      <c r="IV141" s="16"/>
      <c r="IW141" s="16"/>
      <c r="IX141" s="16"/>
      <c r="IY141" s="16"/>
      <c r="IZ141" s="16"/>
      <c r="JA141" s="16"/>
      <c r="JB141" s="16"/>
      <c r="JC141" s="16"/>
      <c r="JD141" s="16"/>
      <c r="JE141" s="16"/>
      <c r="JF141" s="16"/>
      <c r="JG141" s="16"/>
      <c r="JH141" s="28"/>
      <c r="JI141" s="28"/>
      <c r="JJ141" s="16"/>
      <c r="JK141" s="28"/>
      <c r="JL141" s="16"/>
      <c r="JM141" s="28"/>
      <c r="JN141" s="28"/>
      <c r="JO141" s="16"/>
      <c r="JP141" s="16"/>
      <c r="JQ141" s="16"/>
      <c r="JR141" s="16"/>
      <c r="JS141" s="28"/>
      <c r="JT141" s="28"/>
      <c r="JU141" s="16"/>
      <c r="JV141" s="28"/>
      <c r="JW141" s="28"/>
      <c r="JX141" s="16"/>
      <c r="JY141" s="28"/>
      <c r="JZ141" s="28"/>
      <c r="KA141" s="16"/>
      <c r="KB141" s="28"/>
      <c r="KC141" s="28"/>
      <c r="KD141" s="20">
        <f t="shared" si="50"/>
        <v>0</v>
      </c>
      <c r="KE141" s="20">
        <f t="shared" si="51"/>
        <v>73481375.599999994</v>
      </c>
      <c r="KF141" s="20">
        <f t="shared" si="52"/>
        <v>73405908.819999993</v>
      </c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>
        <v>17631375.600000001</v>
      </c>
      <c r="KR141" s="28">
        <v>17555908.82</v>
      </c>
      <c r="KS141" s="28"/>
      <c r="KT141" s="16"/>
      <c r="KU141" s="16"/>
      <c r="KV141" s="16"/>
      <c r="KW141" s="16">
        <v>55850000</v>
      </c>
      <c r="KX141" s="16">
        <v>55850000</v>
      </c>
      <c r="KY141" s="16"/>
      <c r="KZ141" s="16"/>
      <c r="LA141" s="16"/>
      <c r="LB141" s="16"/>
      <c r="LC141" s="16"/>
      <c r="LD141" s="16"/>
      <c r="LE141" s="16"/>
      <c r="LF141" s="10"/>
      <c r="LG141" s="10"/>
      <c r="LH141" s="10"/>
      <c r="LI141" s="10"/>
      <c r="LJ141" s="10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4"/>
      <c r="OS141" s="14"/>
      <c r="OT141" s="14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</row>
    <row r="142" spans="1:711" x14ac:dyDescent="0.25">
      <c r="A142" s="5" t="s">
        <v>149</v>
      </c>
      <c r="B142" s="20">
        <f t="shared" si="42"/>
        <v>3620704</v>
      </c>
      <c r="C142" s="20">
        <f t="shared" si="38"/>
        <v>3629904</v>
      </c>
      <c r="D142" s="20">
        <f t="shared" si="39"/>
        <v>3629904</v>
      </c>
      <c r="E142" s="30">
        <f t="shared" si="43"/>
        <v>3318210</v>
      </c>
      <c r="F142" s="30">
        <f t="shared" si="40"/>
        <v>3318210</v>
      </c>
      <c r="G142" s="30">
        <f t="shared" si="41"/>
        <v>3318210</v>
      </c>
      <c r="H142" s="28">
        <v>3055100</v>
      </c>
      <c r="I142" s="28">
        <v>3055100</v>
      </c>
      <c r="J142" s="28">
        <v>3055100</v>
      </c>
      <c r="K142" s="28">
        <v>263110</v>
      </c>
      <c r="L142" s="28">
        <v>263110</v>
      </c>
      <c r="M142" s="28">
        <v>263110</v>
      </c>
      <c r="N142" s="20">
        <f t="shared" si="44"/>
        <v>221494</v>
      </c>
      <c r="O142" s="20">
        <f t="shared" si="45"/>
        <v>221494</v>
      </c>
      <c r="P142" s="20">
        <f t="shared" si="46"/>
        <v>221494</v>
      </c>
      <c r="Q142" s="28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28"/>
      <c r="AL142" s="28"/>
      <c r="AM142" s="16"/>
      <c r="AN142" s="16"/>
      <c r="AO142" s="16"/>
      <c r="AP142" s="16"/>
      <c r="AQ142" s="16"/>
      <c r="AR142" s="16"/>
      <c r="AS142" s="19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28"/>
      <c r="BF142" s="28"/>
      <c r="BG142" s="28"/>
      <c r="BH142" s="16"/>
      <c r="BI142" s="16"/>
      <c r="BJ142" s="16"/>
      <c r="BK142" s="16"/>
      <c r="BL142" s="28"/>
      <c r="BM142" s="28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28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28"/>
      <c r="DC142" s="28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28"/>
      <c r="DT142" s="28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28"/>
      <c r="FB142" s="28"/>
      <c r="FC142" s="16"/>
      <c r="FD142" s="16"/>
      <c r="FE142" s="16"/>
      <c r="FF142" s="16"/>
      <c r="FG142" s="16"/>
      <c r="FH142" s="16"/>
      <c r="FI142" s="16"/>
      <c r="FJ142" s="28"/>
      <c r="FK142" s="16"/>
      <c r="FL142" s="16"/>
      <c r="FM142" s="28"/>
      <c r="FN142" s="28"/>
      <c r="FO142" s="16"/>
      <c r="FP142" s="28"/>
      <c r="FQ142" s="28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28"/>
      <c r="GC142" s="28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28"/>
      <c r="GR142" s="28"/>
      <c r="GS142" s="28"/>
      <c r="GT142" s="28"/>
      <c r="GU142" s="16"/>
      <c r="GV142" s="16"/>
      <c r="GW142" s="28"/>
      <c r="GX142" s="16"/>
      <c r="GY142" s="28"/>
      <c r="GZ142" s="28"/>
      <c r="HA142" s="16">
        <v>221494</v>
      </c>
      <c r="HB142" s="36">
        <v>221494</v>
      </c>
      <c r="HC142" s="28">
        <v>221494</v>
      </c>
      <c r="HD142" s="28"/>
      <c r="HE142" s="28"/>
      <c r="HF142" s="28"/>
      <c r="HG142" s="16"/>
      <c r="HH142" s="16"/>
      <c r="HI142" s="16"/>
      <c r="HJ142" s="16"/>
      <c r="HK142" s="28"/>
      <c r="HL142" s="28"/>
      <c r="HM142" s="16"/>
      <c r="HN142" s="28"/>
      <c r="HO142" s="28"/>
      <c r="HP142" s="28"/>
      <c r="HQ142" s="16"/>
      <c r="HR142" s="16"/>
      <c r="HS142" s="16"/>
      <c r="HT142" s="28"/>
      <c r="HU142" s="28"/>
      <c r="HV142" s="28"/>
      <c r="HW142" s="28"/>
      <c r="HX142" s="28"/>
      <c r="HY142" s="28"/>
      <c r="HZ142" s="16"/>
      <c r="IA142" s="16"/>
      <c r="IB142" s="16"/>
      <c r="IC142" s="16"/>
      <c r="ID142" s="16"/>
      <c r="IE142" s="16"/>
      <c r="IF142" s="16"/>
      <c r="IG142" s="16"/>
      <c r="IH142" s="20">
        <f t="shared" si="47"/>
        <v>81000</v>
      </c>
      <c r="II142" s="20">
        <f t="shared" si="48"/>
        <v>90200</v>
      </c>
      <c r="IJ142" s="20">
        <f t="shared" si="49"/>
        <v>90200</v>
      </c>
      <c r="IK142" s="28"/>
      <c r="IL142" s="16"/>
      <c r="IM142" s="28"/>
      <c r="IN142" s="28"/>
      <c r="IO142" s="16"/>
      <c r="IP142" s="16"/>
      <c r="IQ142" s="16"/>
      <c r="IR142" s="16"/>
      <c r="IS142" s="28"/>
      <c r="IT142" s="16"/>
      <c r="IU142" s="16"/>
      <c r="IV142" s="16"/>
      <c r="IW142" s="16"/>
      <c r="IX142" s="16"/>
      <c r="IY142" s="16"/>
      <c r="IZ142" s="16"/>
      <c r="JA142" s="16"/>
      <c r="JB142" s="16"/>
      <c r="JC142" s="16"/>
      <c r="JD142" s="16"/>
      <c r="JE142" s="16"/>
      <c r="JF142" s="16"/>
      <c r="JG142" s="16"/>
      <c r="JH142" s="28"/>
      <c r="JI142" s="28"/>
      <c r="JJ142" s="16"/>
      <c r="JK142" s="28"/>
      <c r="JL142" s="16"/>
      <c r="JM142" s="28"/>
      <c r="JN142" s="28"/>
      <c r="JO142" s="16"/>
      <c r="JP142" s="16"/>
      <c r="JQ142" s="16"/>
      <c r="JR142" s="16"/>
      <c r="JS142" s="28"/>
      <c r="JT142" s="28"/>
      <c r="JU142" s="16"/>
      <c r="JV142" s="28"/>
      <c r="JW142" s="28"/>
      <c r="JX142" s="16">
        <v>81000</v>
      </c>
      <c r="JY142" s="28">
        <v>90200</v>
      </c>
      <c r="JZ142" s="28">
        <v>90200</v>
      </c>
      <c r="KA142" s="16"/>
      <c r="KB142" s="28"/>
      <c r="KC142" s="28"/>
      <c r="KD142" s="20">
        <f t="shared" si="50"/>
        <v>0</v>
      </c>
      <c r="KE142" s="20">
        <f t="shared" si="51"/>
        <v>0</v>
      </c>
      <c r="KF142" s="20">
        <f t="shared" si="52"/>
        <v>0</v>
      </c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16"/>
      <c r="KU142" s="16"/>
      <c r="KV142" s="16"/>
      <c r="KW142" s="16"/>
      <c r="KX142" s="16"/>
      <c r="KY142" s="16"/>
      <c r="KZ142" s="16"/>
      <c r="LA142" s="16"/>
      <c r="LB142" s="16"/>
      <c r="LC142" s="16"/>
      <c r="LD142" s="16"/>
      <c r="LE142" s="16"/>
      <c r="LF142" s="10"/>
      <c r="LG142" s="10"/>
      <c r="LH142" s="10"/>
      <c r="LI142" s="10"/>
      <c r="LJ142" s="10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4"/>
      <c r="OS142" s="14"/>
      <c r="OT142" s="14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</row>
    <row r="143" spans="1:711" x14ac:dyDescent="0.25">
      <c r="A143" s="5" t="s">
        <v>150</v>
      </c>
      <c r="B143" s="20">
        <f t="shared" si="42"/>
        <v>3820906</v>
      </c>
      <c r="C143" s="20">
        <f t="shared" si="38"/>
        <v>3856214</v>
      </c>
      <c r="D143" s="20">
        <f t="shared" si="39"/>
        <v>3856214</v>
      </c>
      <c r="E143" s="30">
        <f t="shared" si="43"/>
        <v>3560090</v>
      </c>
      <c r="F143" s="30">
        <f t="shared" si="40"/>
        <v>3586198</v>
      </c>
      <c r="G143" s="30">
        <f t="shared" si="41"/>
        <v>3586198</v>
      </c>
      <c r="H143" s="28">
        <v>3256500</v>
      </c>
      <c r="I143" s="28">
        <v>3256500</v>
      </c>
      <c r="J143" s="28">
        <v>3256500</v>
      </c>
      <c r="K143" s="28">
        <v>303590</v>
      </c>
      <c r="L143" s="28">
        <v>329698</v>
      </c>
      <c r="M143" s="28">
        <v>329698</v>
      </c>
      <c r="N143" s="20">
        <f t="shared" si="44"/>
        <v>179816</v>
      </c>
      <c r="O143" s="20">
        <f t="shared" si="45"/>
        <v>179816</v>
      </c>
      <c r="P143" s="20">
        <f t="shared" si="46"/>
        <v>179816</v>
      </c>
      <c r="Q143" s="28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8"/>
      <c r="AL143" s="28"/>
      <c r="AM143" s="16"/>
      <c r="AN143" s="16"/>
      <c r="AO143" s="16"/>
      <c r="AP143" s="16"/>
      <c r="AQ143" s="16"/>
      <c r="AR143" s="16"/>
      <c r="AS143" s="19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28"/>
      <c r="BF143" s="28"/>
      <c r="BG143" s="28"/>
      <c r="BH143" s="16"/>
      <c r="BI143" s="16"/>
      <c r="BJ143" s="16"/>
      <c r="BK143" s="16"/>
      <c r="BL143" s="28"/>
      <c r="BM143" s="28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28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28"/>
      <c r="DC143" s="28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28"/>
      <c r="DT143" s="28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28"/>
      <c r="FB143" s="28"/>
      <c r="FC143" s="16"/>
      <c r="FD143" s="16"/>
      <c r="FE143" s="16"/>
      <c r="FF143" s="16"/>
      <c r="FG143" s="16"/>
      <c r="FH143" s="16"/>
      <c r="FI143" s="16"/>
      <c r="FJ143" s="28"/>
      <c r="FK143" s="16"/>
      <c r="FL143" s="16"/>
      <c r="FM143" s="28"/>
      <c r="FN143" s="28"/>
      <c r="FO143" s="16"/>
      <c r="FP143" s="28"/>
      <c r="FQ143" s="28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28"/>
      <c r="GC143" s="28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28"/>
      <c r="GR143" s="28"/>
      <c r="GS143" s="28"/>
      <c r="GT143" s="28"/>
      <c r="GU143" s="16"/>
      <c r="GV143" s="16"/>
      <c r="GW143" s="28"/>
      <c r="GX143" s="16"/>
      <c r="GY143" s="28"/>
      <c r="GZ143" s="28"/>
      <c r="HA143" s="16">
        <v>179816</v>
      </c>
      <c r="HB143" s="36">
        <v>179816</v>
      </c>
      <c r="HC143" s="28">
        <v>179816</v>
      </c>
      <c r="HD143" s="28"/>
      <c r="HE143" s="28"/>
      <c r="HF143" s="28"/>
      <c r="HG143" s="16"/>
      <c r="HH143" s="16"/>
      <c r="HI143" s="16"/>
      <c r="HJ143" s="16"/>
      <c r="HK143" s="28"/>
      <c r="HL143" s="28"/>
      <c r="HM143" s="16"/>
      <c r="HN143" s="28"/>
      <c r="HO143" s="28"/>
      <c r="HP143" s="28"/>
      <c r="HQ143" s="16"/>
      <c r="HR143" s="16"/>
      <c r="HS143" s="16"/>
      <c r="HT143" s="28"/>
      <c r="HU143" s="28"/>
      <c r="HV143" s="28"/>
      <c r="HW143" s="28"/>
      <c r="HX143" s="28"/>
      <c r="HY143" s="28"/>
      <c r="HZ143" s="16"/>
      <c r="IA143" s="16"/>
      <c r="IB143" s="16"/>
      <c r="IC143" s="16"/>
      <c r="ID143" s="16"/>
      <c r="IE143" s="16"/>
      <c r="IF143" s="16"/>
      <c r="IG143" s="16"/>
      <c r="IH143" s="20">
        <f t="shared" si="47"/>
        <v>81000</v>
      </c>
      <c r="II143" s="20">
        <f t="shared" si="48"/>
        <v>90200</v>
      </c>
      <c r="IJ143" s="20">
        <f t="shared" si="49"/>
        <v>90200</v>
      </c>
      <c r="IK143" s="28"/>
      <c r="IL143" s="16"/>
      <c r="IM143" s="28"/>
      <c r="IN143" s="28"/>
      <c r="IO143" s="16"/>
      <c r="IP143" s="16"/>
      <c r="IQ143" s="16"/>
      <c r="IR143" s="16"/>
      <c r="IS143" s="28"/>
      <c r="IT143" s="16"/>
      <c r="IU143" s="16"/>
      <c r="IV143" s="16"/>
      <c r="IW143" s="16"/>
      <c r="IX143" s="16"/>
      <c r="IY143" s="16"/>
      <c r="IZ143" s="16"/>
      <c r="JA143" s="16"/>
      <c r="JB143" s="16"/>
      <c r="JC143" s="16"/>
      <c r="JD143" s="16"/>
      <c r="JE143" s="16"/>
      <c r="JF143" s="16"/>
      <c r="JG143" s="16"/>
      <c r="JH143" s="28"/>
      <c r="JI143" s="28"/>
      <c r="JJ143" s="16"/>
      <c r="JK143" s="28"/>
      <c r="JL143" s="16"/>
      <c r="JM143" s="28"/>
      <c r="JN143" s="28"/>
      <c r="JO143" s="16"/>
      <c r="JP143" s="16"/>
      <c r="JQ143" s="16"/>
      <c r="JR143" s="16"/>
      <c r="JS143" s="28"/>
      <c r="JT143" s="28"/>
      <c r="JU143" s="16"/>
      <c r="JV143" s="28"/>
      <c r="JW143" s="28"/>
      <c r="JX143" s="16">
        <v>81000</v>
      </c>
      <c r="JY143" s="28">
        <v>90200</v>
      </c>
      <c r="JZ143" s="28">
        <v>90200</v>
      </c>
      <c r="KA143" s="16"/>
      <c r="KB143" s="28"/>
      <c r="KC143" s="28"/>
      <c r="KD143" s="20">
        <f t="shared" si="50"/>
        <v>0</v>
      </c>
      <c r="KE143" s="20">
        <f t="shared" si="51"/>
        <v>0</v>
      </c>
      <c r="KF143" s="20">
        <f t="shared" si="52"/>
        <v>0</v>
      </c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16"/>
      <c r="KU143" s="16"/>
      <c r="KV143" s="16"/>
      <c r="KW143" s="16"/>
      <c r="KX143" s="16"/>
      <c r="KY143" s="16"/>
      <c r="KZ143" s="16"/>
      <c r="LA143" s="16"/>
      <c r="LB143" s="16"/>
      <c r="LC143" s="16"/>
      <c r="LD143" s="16"/>
      <c r="LE143" s="16"/>
      <c r="LF143" s="10"/>
      <c r="LG143" s="10"/>
      <c r="LH143" s="10"/>
      <c r="LI143" s="10"/>
      <c r="LJ143" s="10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4"/>
      <c r="OS143" s="14"/>
      <c r="OT143" s="14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</row>
    <row r="144" spans="1:711" x14ac:dyDescent="0.25">
      <c r="A144" s="5" t="s">
        <v>151</v>
      </c>
      <c r="B144" s="20">
        <f t="shared" si="42"/>
        <v>14427903</v>
      </c>
      <c r="C144" s="20">
        <f t="shared" si="38"/>
        <v>15701972</v>
      </c>
      <c r="D144" s="20">
        <f t="shared" si="39"/>
        <v>15701972</v>
      </c>
      <c r="E144" s="30">
        <f t="shared" si="43"/>
        <v>13506340</v>
      </c>
      <c r="F144" s="30">
        <f t="shared" si="40"/>
        <v>14757209</v>
      </c>
      <c r="G144" s="30">
        <f t="shared" si="41"/>
        <v>14757209</v>
      </c>
      <c r="H144" s="28">
        <v>13268600</v>
      </c>
      <c r="I144" s="28">
        <v>13268600</v>
      </c>
      <c r="J144" s="28">
        <v>13268600</v>
      </c>
      <c r="K144" s="28">
        <v>237740</v>
      </c>
      <c r="L144" s="28">
        <v>1488609</v>
      </c>
      <c r="M144" s="28">
        <v>1488609</v>
      </c>
      <c r="N144" s="20">
        <f t="shared" si="44"/>
        <v>719263</v>
      </c>
      <c r="O144" s="20">
        <f t="shared" si="45"/>
        <v>719263</v>
      </c>
      <c r="P144" s="20">
        <f t="shared" si="46"/>
        <v>719263</v>
      </c>
      <c r="Q144" s="28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8"/>
      <c r="AL144" s="28"/>
      <c r="AM144" s="16"/>
      <c r="AN144" s="16"/>
      <c r="AO144" s="16"/>
      <c r="AP144" s="16"/>
      <c r="AQ144" s="16"/>
      <c r="AR144" s="16"/>
      <c r="AS144" s="19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28"/>
      <c r="BF144" s="28"/>
      <c r="BG144" s="28"/>
      <c r="BH144" s="16"/>
      <c r="BI144" s="16"/>
      <c r="BJ144" s="16"/>
      <c r="BK144" s="16"/>
      <c r="BL144" s="28"/>
      <c r="BM144" s="28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28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28"/>
      <c r="DC144" s="28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28"/>
      <c r="DT144" s="28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28"/>
      <c r="FB144" s="28"/>
      <c r="FC144" s="16"/>
      <c r="FD144" s="16"/>
      <c r="FE144" s="16"/>
      <c r="FF144" s="16"/>
      <c r="FG144" s="16"/>
      <c r="FH144" s="16"/>
      <c r="FI144" s="16"/>
      <c r="FJ144" s="28"/>
      <c r="FK144" s="16"/>
      <c r="FL144" s="16"/>
      <c r="FM144" s="28"/>
      <c r="FN144" s="28"/>
      <c r="FO144" s="16"/>
      <c r="FP144" s="28"/>
      <c r="FQ144" s="28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28"/>
      <c r="GC144" s="28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28"/>
      <c r="GR144" s="28"/>
      <c r="GS144" s="28"/>
      <c r="GT144" s="28"/>
      <c r="GU144" s="16"/>
      <c r="GV144" s="16"/>
      <c r="GW144" s="28"/>
      <c r="GX144" s="16"/>
      <c r="GY144" s="28"/>
      <c r="GZ144" s="28"/>
      <c r="HA144" s="16">
        <v>719263</v>
      </c>
      <c r="HB144" s="36">
        <v>719263</v>
      </c>
      <c r="HC144" s="28">
        <v>719263</v>
      </c>
      <c r="HD144" s="28"/>
      <c r="HE144" s="28"/>
      <c r="HF144" s="28"/>
      <c r="HG144" s="16"/>
      <c r="HH144" s="16"/>
      <c r="HI144" s="16"/>
      <c r="HJ144" s="16"/>
      <c r="HK144" s="28"/>
      <c r="HL144" s="28"/>
      <c r="HM144" s="16"/>
      <c r="HN144" s="28"/>
      <c r="HO144" s="28"/>
      <c r="HP144" s="28"/>
      <c r="HQ144" s="16"/>
      <c r="HR144" s="16"/>
      <c r="HS144" s="16"/>
      <c r="HT144" s="28"/>
      <c r="HU144" s="28"/>
      <c r="HV144" s="28"/>
      <c r="HW144" s="28"/>
      <c r="HX144" s="28"/>
      <c r="HY144" s="28"/>
      <c r="HZ144" s="16"/>
      <c r="IA144" s="16"/>
      <c r="IB144" s="16"/>
      <c r="IC144" s="16"/>
      <c r="ID144" s="16"/>
      <c r="IE144" s="16"/>
      <c r="IF144" s="16"/>
      <c r="IG144" s="16"/>
      <c r="IH144" s="20">
        <f t="shared" si="47"/>
        <v>202300</v>
      </c>
      <c r="II144" s="20">
        <f t="shared" si="48"/>
        <v>225500</v>
      </c>
      <c r="IJ144" s="20">
        <f t="shared" si="49"/>
        <v>225500</v>
      </c>
      <c r="IK144" s="28"/>
      <c r="IL144" s="16"/>
      <c r="IM144" s="28"/>
      <c r="IN144" s="28"/>
      <c r="IO144" s="16"/>
      <c r="IP144" s="16"/>
      <c r="IQ144" s="16"/>
      <c r="IR144" s="16"/>
      <c r="IS144" s="28"/>
      <c r="IT144" s="16"/>
      <c r="IU144" s="16"/>
      <c r="IV144" s="16"/>
      <c r="IW144" s="16"/>
      <c r="IX144" s="16"/>
      <c r="IY144" s="16"/>
      <c r="IZ144" s="16"/>
      <c r="JA144" s="16"/>
      <c r="JB144" s="16"/>
      <c r="JC144" s="16"/>
      <c r="JD144" s="16"/>
      <c r="JE144" s="16"/>
      <c r="JF144" s="16"/>
      <c r="JG144" s="16"/>
      <c r="JH144" s="28"/>
      <c r="JI144" s="28"/>
      <c r="JJ144" s="16"/>
      <c r="JK144" s="28"/>
      <c r="JL144" s="16"/>
      <c r="JM144" s="28"/>
      <c r="JN144" s="28"/>
      <c r="JO144" s="16"/>
      <c r="JP144" s="16"/>
      <c r="JQ144" s="16"/>
      <c r="JR144" s="16"/>
      <c r="JS144" s="28"/>
      <c r="JT144" s="28"/>
      <c r="JU144" s="16"/>
      <c r="JV144" s="28"/>
      <c r="JW144" s="28"/>
      <c r="JX144" s="16">
        <v>202300</v>
      </c>
      <c r="JY144" s="28">
        <v>225500</v>
      </c>
      <c r="JZ144" s="28">
        <v>225500</v>
      </c>
      <c r="KA144" s="16"/>
      <c r="KB144" s="28"/>
      <c r="KC144" s="28"/>
      <c r="KD144" s="20">
        <f t="shared" si="50"/>
        <v>0</v>
      </c>
      <c r="KE144" s="20">
        <f t="shared" si="51"/>
        <v>0</v>
      </c>
      <c r="KF144" s="20">
        <f t="shared" si="52"/>
        <v>0</v>
      </c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16"/>
      <c r="KU144" s="16"/>
      <c r="KV144" s="16"/>
      <c r="KW144" s="16"/>
      <c r="KX144" s="16"/>
      <c r="KY144" s="16"/>
      <c r="KZ144" s="16"/>
      <c r="LA144" s="16"/>
      <c r="LB144" s="16"/>
      <c r="LC144" s="16"/>
      <c r="LD144" s="16"/>
      <c r="LE144" s="16"/>
      <c r="LF144" s="10"/>
      <c r="LG144" s="10"/>
      <c r="LH144" s="10"/>
      <c r="LI144" s="10"/>
      <c r="LJ144" s="10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4"/>
      <c r="OS144" s="14"/>
      <c r="OT144" s="14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</row>
    <row r="145" spans="1:711" x14ac:dyDescent="0.25">
      <c r="A145" s="5" t="s">
        <v>152</v>
      </c>
      <c r="B145" s="20">
        <f t="shared" si="42"/>
        <v>7357454</v>
      </c>
      <c r="C145" s="20">
        <f t="shared" si="38"/>
        <v>7366654</v>
      </c>
      <c r="D145" s="20">
        <f t="shared" si="39"/>
        <v>7366654</v>
      </c>
      <c r="E145" s="30">
        <f t="shared" si="43"/>
        <v>5298480</v>
      </c>
      <c r="F145" s="30">
        <f t="shared" si="40"/>
        <v>5298480</v>
      </c>
      <c r="G145" s="30">
        <f t="shared" si="41"/>
        <v>5298480</v>
      </c>
      <c r="H145" s="28">
        <v>4813500</v>
      </c>
      <c r="I145" s="28">
        <v>4813500</v>
      </c>
      <c r="J145" s="28">
        <v>4813500</v>
      </c>
      <c r="K145" s="28">
        <v>484980</v>
      </c>
      <c r="L145" s="28">
        <v>484980</v>
      </c>
      <c r="M145" s="28">
        <v>484980</v>
      </c>
      <c r="N145" s="20">
        <f t="shared" si="44"/>
        <v>1977974</v>
      </c>
      <c r="O145" s="20">
        <f t="shared" si="45"/>
        <v>1977974</v>
      </c>
      <c r="P145" s="20">
        <f t="shared" si="46"/>
        <v>1977974</v>
      </c>
      <c r="Q145" s="28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8"/>
      <c r="AL145" s="28"/>
      <c r="AM145" s="16"/>
      <c r="AN145" s="16"/>
      <c r="AO145" s="16"/>
      <c r="AP145" s="16"/>
      <c r="AQ145" s="16"/>
      <c r="AR145" s="16"/>
      <c r="AS145" s="19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28"/>
      <c r="BF145" s="28"/>
      <c r="BG145" s="28"/>
      <c r="BH145" s="16"/>
      <c r="BI145" s="16"/>
      <c r="BJ145" s="16"/>
      <c r="BK145" s="16"/>
      <c r="BL145" s="28"/>
      <c r="BM145" s="28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28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28"/>
      <c r="DC145" s="28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28"/>
      <c r="DT145" s="28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28"/>
      <c r="FB145" s="28"/>
      <c r="FC145" s="16"/>
      <c r="FD145" s="16"/>
      <c r="FE145" s="16"/>
      <c r="FF145" s="16"/>
      <c r="FG145" s="16"/>
      <c r="FH145" s="16"/>
      <c r="FI145" s="16"/>
      <c r="FJ145" s="28"/>
      <c r="FK145" s="16"/>
      <c r="FL145" s="16"/>
      <c r="FM145" s="28"/>
      <c r="FN145" s="28"/>
      <c r="FO145" s="16"/>
      <c r="FP145" s="28"/>
      <c r="FQ145" s="28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28"/>
      <c r="GC145" s="28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28"/>
      <c r="GR145" s="28"/>
      <c r="GS145" s="28"/>
      <c r="GT145" s="28"/>
      <c r="GU145" s="16"/>
      <c r="GV145" s="16"/>
      <c r="GW145" s="28"/>
      <c r="GX145" s="16"/>
      <c r="GY145" s="28"/>
      <c r="GZ145" s="28"/>
      <c r="HA145" s="16">
        <v>1977974</v>
      </c>
      <c r="HB145" s="36">
        <v>1977974</v>
      </c>
      <c r="HC145" s="28">
        <v>1977974</v>
      </c>
      <c r="HD145" s="28"/>
      <c r="HE145" s="28"/>
      <c r="HF145" s="28"/>
      <c r="HG145" s="16"/>
      <c r="HH145" s="16"/>
      <c r="HI145" s="16"/>
      <c r="HJ145" s="16"/>
      <c r="HK145" s="28"/>
      <c r="HL145" s="28"/>
      <c r="HM145" s="16"/>
      <c r="HN145" s="28"/>
      <c r="HO145" s="28"/>
      <c r="HP145" s="28"/>
      <c r="HQ145" s="16"/>
      <c r="HR145" s="16"/>
      <c r="HS145" s="16"/>
      <c r="HT145" s="28"/>
      <c r="HU145" s="28"/>
      <c r="HV145" s="28"/>
      <c r="HW145" s="28"/>
      <c r="HX145" s="28"/>
      <c r="HY145" s="28"/>
      <c r="HZ145" s="16"/>
      <c r="IA145" s="16"/>
      <c r="IB145" s="16"/>
      <c r="IC145" s="16"/>
      <c r="ID145" s="16"/>
      <c r="IE145" s="16"/>
      <c r="IF145" s="16"/>
      <c r="IG145" s="16"/>
      <c r="IH145" s="20">
        <f t="shared" si="47"/>
        <v>81000</v>
      </c>
      <c r="II145" s="20">
        <f t="shared" si="48"/>
        <v>90200</v>
      </c>
      <c r="IJ145" s="20">
        <f t="shared" si="49"/>
        <v>90200</v>
      </c>
      <c r="IK145" s="28"/>
      <c r="IL145" s="16"/>
      <c r="IM145" s="28"/>
      <c r="IN145" s="28"/>
      <c r="IO145" s="16"/>
      <c r="IP145" s="16"/>
      <c r="IQ145" s="16"/>
      <c r="IR145" s="16"/>
      <c r="IS145" s="28"/>
      <c r="IT145" s="16"/>
      <c r="IU145" s="16"/>
      <c r="IV145" s="16"/>
      <c r="IW145" s="16"/>
      <c r="IX145" s="16"/>
      <c r="IY145" s="16"/>
      <c r="IZ145" s="16"/>
      <c r="JA145" s="16"/>
      <c r="JB145" s="16"/>
      <c r="JC145" s="16"/>
      <c r="JD145" s="16"/>
      <c r="JE145" s="16"/>
      <c r="JF145" s="16"/>
      <c r="JG145" s="16"/>
      <c r="JH145" s="28"/>
      <c r="JI145" s="28"/>
      <c r="JJ145" s="16"/>
      <c r="JK145" s="28"/>
      <c r="JL145" s="16"/>
      <c r="JM145" s="28"/>
      <c r="JN145" s="28"/>
      <c r="JO145" s="16"/>
      <c r="JP145" s="16"/>
      <c r="JQ145" s="16"/>
      <c r="JR145" s="16"/>
      <c r="JS145" s="28"/>
      <c r="JT145" s="28"/>
      <c r="JU145" s="16"/>
      <c r="JV145" s="28"/>
      <c r="JW145" s="28"/>
      <c r="JX145" s="16">
        <v>81000</v>
      </c>
      <c r="JY145" s="28">
        <v>90200</v>
      </c>
      <c r="JZ145" s="28">
        <v>90200</v>
      </c>
      <c r="KA145" s="16"/>
      <c r="KB145" s="28"/>
      <c r="KC145" s="28"/>
      <c r="KD145" s="20">
        <f t="shared" si="50"/>
        <v>0</v>
      </c>
      <c r="KE145" s="20">
        <f t="shared" si="51"/>
        <v>0</v>
      </c>
      <c r="KF145" s="20">
        <f t="shared" si="52"/>
        <v>0</v>
      </c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16"/>
      <c r="KU145" s="16"/>
      <c r="KV145" s="16"/>
      <c r="KW145" s="16"/>
      <c r="KX145" s="16"/>
      <c r="KY145" s="16"/>
      <c r="KZ145" s="16"/>
      <c r="LA145" s="16"/>
      <c r="LB145" s="16"/>
      <c r="LC145" s="16"/>
      <c r="LD145" s="16"/>
      <c r="LE145" s="16"/>
      <c r="LF145" s="10"/>
      <c r="LG145" s="10"/>
      <c r="LH145" s="10"/>
      <c r="LI145" s="10"/>
      <c r="LJ145" s="10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4"/>
      <c r="OS145" s="14"/>
      <c r="OT145" s="14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</row>
    <row r="146" spans="1:711" x14ac:dyDescent="0.25">
      <c r="A146" s="5" t="s">
        <v>153</v>
      </c>
      <c r="B146" s="20">
        <f t="shared" si="42"/>
        <v>4369933</v>
      </c>
      <c r="C146" s="20">
        <f t="shared" si="38"/>
        <v>4384310</v>
      </c>
      <c r="D146" s="20">
        <f t="shared" si="39"/>
        <v>4384310</v>
      </c>
      <c r="E146" s="30">
        <f t="shared" si="43"/>
        <v>4189430</v>
      </c>
      <c r="F146" s="30">
        <f t="shared" si="40"/>
        <v>4194607</v>
      </c>
      <c r="G146" s="30">
        <f t="shared" si="41"/>
        <v>4194607</v>
      </c>
      <c r="H146" s="28">
        <v>3888300</v>
      </c>
      <c r="I146" s="28">
        <v>3888300</v>
      </c>
      <c r="J146" s="28">
        <v>3888300</v>
      </c>
      <c r="K146" s="28">
        <v>301130</v>
      </c>
      <c r="L146" s="28">
        <v>306307</v>
      </c>
      <c r="M146" s="28">
        <v>306307</v>
      </c>
      <c r="N146" s="20">
        <f t="shared" si="44"/>
        <v>99503</v>
      </c>
      <c r="O146" s="20">
        <f t="shared" si="45"/>
        <v>99503</v>
      </c>
      <c r="P146" s="20">
        <f t="shared" si="46"/>
        <v>99503</v>
      </c>
      <c r="Q146" s="28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28"/>
      <c r="AL146" s="28"/>
      <c r="AM146" s="16"/>
      <c r="AN146" s="16"/>
      <c r="AO146" s="16"/>
      <c r="AP146" s="16"/>
      <c r="AQ146" s="16"/>
      <c r="AR146" s="16"/>
      <c r="AS146" s="19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28"/>
      <c r="BF146" s="28"/>
      <c r="BG146" s="28"/>
      <c r="BH146" s="16"/>
      <c r="BI146" s="16"/>
      <c r="BJ146" s="16"/>
      <c r="BK146" s="16"/>
      <c r="BL146" s="28"/>
      <c r="BM146" s="28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28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28"/>
      <c r="DC146" s="28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28"/>
      <c r="DT146" s="28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28"/>
      <c r="FB146" s="28"/>
      <c r="FC146" s="16"/>
      <c r="FD146" s="16"/>
      <c r="FE146" s="16"/>
      <c r="FF146" s="16"/>
      <c r="FG146" s="16"/>
      <c r="FH146" s="16"/>
      <c r="FI146" s="16"/>
      <c r="FJ146" s="28"/>
      <c r="FK146" s="16"/>
      <c r="FL146" s="16"/>
      <c r="FM146" s="28"/>
      <c r="FN146" s="28"/>
      <c r="FO146" s="16"/>
      <c r="FP146" s="28"/>
      <c r="FQ146" s="28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28"/>
      <c r="GC146" s="28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28"/>
      <c r="GR146" s="28"/>
      <c r="GS146" s="28"/>
      <c r="GT146" s="28"/>
      <c r="GU146" s="16"/>
      <c r="GV146" s="16"/>
      <c r="GW146" s="28"/>
      <c r="GX146" s="16"/>
      <c r="GY146" s="28"/>
      <c r="GZ146" s="28"/>
      <c r="HA146" s="16">
        <v>99503</v>
      </c>
      <c r="HB146" s="36">
        <v>99503</v>
      </c>
      <c r="HC146" s="28">
        <v>99503</v>
      </c>
      <c r="HD146" s="28"/>
      <c r="HE146" s="28"/>
      <c r="HF146" s="28"/>
      <c r="HG146" s="16"/>
      <c r="HH146" s="16"/>
      <c r="HI146" s="16"/>
      <c r="HJ146" s="16"/>
      <c r="HK146" s="28"/>
      <c r="HL146" s="28"/>
      <c r="HM146" s="16"/>
      <c r="HN146" s="28"/>
      <c r="HO146" s="28"/>
      <c r="HP146" s="28"/>
      <c r="HQ146" s="16"/>
      <c r="HR146" s="16"/>
      <c r="HS146" s="16"/>
      <c r="HT146" s="28"/>
      <c r="HU146" s="28"/>
      <c r="HV146" s="28"/>
      <c r="HW146" s="28"/>
      <c r="HX146" s="28"/>
      <c r="HY146" s="28"/>
      <c r="HZ146" s="16"/>
      <c r="IA146" s="16"/>
      <c r="IB146" s="16"/>
      <c r="IC146" s="16"/>
      <c r="ID146" s="16"/>
      <c r="IE146" s="16"/>
      <c r="IF146" s="16"/>
      <c r="IG146" s="16"/>
      <c r="IH146" s="20">
        <f t="shared" si="47"/>
        <v>81000</v>
      </c>
      <c r="II146" s="20">
        <f t="shared" si="48"/>
        <v>90200</v>
      </c>
      <c r="IJ146" s="20">
        <f t="shared" si="49"/>
        <v>90200</v>
      </c>
      <c r="IK146" s="28"/>
      <c r="IL146" s="16"/>
      <c r="IM146" s="28"/>
      <c r="IN146" s="28"/>
      <c r="IO146" s="16"/>
      <c r="IP146" s="16"/>
      <c r="IQ146" s="16"/>
      <c r="IR146" s="16"/>
      <c r="IS146" s="28"/>
      <c r="IT146" s="16"/>
      <c r="IU146" s="16"/>
      <c r="IV146" s="16"/>
      <c r="IW146" s="16"/>
      <c r="IX146" s="16"/>
      <c r="IY146" s="16"/>
      <c r="IZ146" s="16"/>
      <c r="JA146" s="16"/>
      <c r="JB146" s="16"/>
      <c r="JC146" s="16"/>
      <c r="JD146" s="16"/>
      <c r="JE146" s="16"/>
      <c r="JF146" s="16"/>
      <c r="JG146" s="16"/>
      <c r="JH146" s="28"/>
      <c r="JI146" s="28"/>
      <c r="JJ146" s="16"/>
      <c r="JK146" s="28"/>
      <c r="JL146" s="16"/>
      <c r="JM146" s="28"/>
      <c r="JN146" s="28"/>
      <c r="JO146" s="16"/>
      <c r="JP146" s="16"/>
      <c r="JQ146" s="16"/>
      <c r="JR146" s="16"/>
      <c r="JS146" s="28"/>
      <c r="JT146" s="28"/>
      <c r="JU146" s="16"/>
      <c r="JV146" s="28"/>
      <c r="JW146" s="28"/>
      <c r="JX146" s="16">
        <v>81000</v>
      </c>
      <c r="JY146" s="28">
        <v>90200</v>
      </c>
      <c r="JZ146" s="28">
        <v>90200</v>
      </c>
      <c r="KA146" s="16"/>
      <c r="KB146" s="28"/>
      <c r="KC146" s="28"/>
      <c r="KD146" s="20">
        <f t="shared" si="50"/>
        <v>0</v>
      </c>
      <c r="KE146" s="20">
        <f t="shared" si="51"/>
        <v>0</v>
      </c>
      <c r="KF146" s="20">
        <f t="shared" si="52"/>
        <v>0</v>
      </c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16"/>
      <c r="KU146" s="16"/>
      <c r="KV146" s="16"/>
      <c r="KW146" s="16"/>
      <c r="KX146" s="16"/>
      <c r="KY146" s="16"/>
      <c r="KZ146" s="16"/>
      <c r="LA146" s="16"/>
      <c r="LB146" s="16"/>
      <c r="LC146" s="16"/>
      <c r="LD146" s="16"/>
      <c r="LE146" s="16"/>
      <c r="LF146" s="10"/>
      <c r="LG146" s="10"/>
      <c r="LH146" s="10"/>
      <c r="LI146" s="10"/>
      <c r="LJ146" s="10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4"/>
      <c r="OS146" s="14"/>
      <c r="OT146" s="14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</row>
    <row r="147" spans="1:711" x14ac:dyDescent="0.25">
      <c r="A147" s="4" t="s">
        <v>154</v>
      </c>
      <c r="B147" s="20">
        <f t="shared" si="42"/>
        <v>393625484.95999998</v>
      </c>
      <c r="C147" s="20">
        <f t="shared" si="38"/>
        <v>429665063.65000004</v>
      </c>
      <c r="D147" s="20">
        <f t="shared" si="39"/>
        <v>363160452.70999998</v>
      </c>
      <c r="E147" s="30">
        <f t="shared" si="43"/>
        <v>111076440</v>
      </c>
      <c r="F147" s="30">
        <f t="shared" si="40"/>
        <v>113089788</v>
      </c>
      <c r="G147" s="30">
        <f t="shared" si="41"/>
        <v>113089788</v>
      </c>
      <c r="H147" s="28">
        <v>97754900</v>
      </c>
      <c r="I147" s="28">
        <v>97754900</v>
      </c>
      <c r="J147" s="28">
        <v>97754900</v>
      </c>
      <c r="K147" s="28">
        <v>13321540</v>
      </c>
      <c r="L147" s="28">
        <v>15334888</v>
      </c>
      <c r="M147" s="28">
        <v>15334888</v>
      </c>
      <c r="N147" s="20">
        <f t="shared" si="44"/>
        <v>212206572.63</v>
      </c>
      <c r="O147" s="20">
        <f t="shared" si="45"/>
        <v>245855329.44000003</v>
      </c>
      <c r="P147" s="20">
        <f t="shared" si="46"/>
        <v>179566837.39000002</v>
      </c>
      <c r="Q147" s="28"/>
      <c r="R147" s="16"/>
      <c r="S147" s="16"/>
      <c r="T147" s="16"/>
      <c r="U147" s="16"/>
      <c r="V147" s="16"/>
      <c r="W147" s="16"/>
      <c r="X147" s="16"/>
      <c r="Y147" s="16"/>
      <c r="Z147" s="16"/>
      <c r="AA147" s="16">
        <v>366149.22</v>
      </c>
      <c r="AB147" s="16">
        <v>363757.25</v>
      </c>
      <c r="AC147" s="16"/>
      <c r="AD147" s="16"/>
      <c r="AE147" s="16"/>
      <c r="AF147" s="16"/>
      <c r="AG147" s="16"/>
      <c r="AH147" s="16"/>
      <c r="AI147" s="16">
        <v>2234117.36</v>
      </c>
      <c r="AJ147" s="16">
        <v>2234117.36</v>
      </c>
      <c r="AK147" s="28">
        <v>1858672.34</v>
      </c>
      <c r="AL147" s="28"/>
      <c r="AM147" s="16"/>
      <c r="AN147" s="16"/>
      <c r="AO147" s="16"/>
      <c r="AP147" s="16"/>
      <c r="AQ147" s="16"/>
      <c r="AR147" s="16"/>
      <c r="AS147" s="19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>
        <v>1382849.05</v>
      </c>
      <c r="BE147" s="28">
        <v>1947153.9</v>
      </c>
      <c r="BF147" s="28">
        <v>1947153.9</v>
      </c>
      <c r="BG147" s="28">
        <v>2337605</v>
      </c>
      <c r="BH147" s="16">
        <v>2827660</v>
      </c>
      <c r="BI147" s="16">
        <v>2827660</v>
      </c>
      <c r="BJ147" s="16">
        <v>539447.41</v>
      </c>
      <c r="BK147" s="16">
        <v>634853.01</v>
      </c>
      <c r="BL147" s="28">
        <v>634853.01</v>
      </c>
      <c r="BM147" s="28"/>
      <c r="BN147" s="16"/>
      <c r="BO147" s="16"/>
      <c r="BP147" s="16"/>
      <c r="BQ147" s="16">
        <v>8068872</v>
      </c>
      <c r="BR147" s="16">
        <v>7839023</v>
      </c>
      <c r="BS147" s="16"/>
      <c r="BT147" s="16"/>
      <c r="BU147" s="16"/>
      <c r="BV147" s="16">
        <v>835898.21</v>
      </c>
      <c r="BW147" s="16">
        <v>250668</v>
      </c>
      <c r="BX147" s="16">
        <v>250668</v>
      </c>
      <c r="BY147" s="16"/>
      <c r="BZ147" s="16">
        <v>1785849.51</v>
      </c>
      <c r="CA147" s="28">
        <v>1107198.8600000001</v>
      </c>
      <c r="CB147" s="16"/>
      <c r="CC147" s="16"/>
      <c r="CD147" s="16"/>
      <c r="CE147" s="16"/>
      <c r="CF147" s="16"/>
      <c r="CG147" s="16"/>
      <c r="CH147" s="16">
        <v>406560</v>
      </c>
      <c r="CI147" s="36">
        <v>280622.21999999997</v>
      </c>
      <c r="CJ147" s="16">
        <v>280622.21999999997</v>
      </c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>
        <v>1374235</v>
      </c>
      <c r="CX147" s="36">
        <v>1374235</v>
      </c>
      <c r="CY147" s="16">
        <v>1374235</v>
      </c>
      <c r="CZ147" s="16"/>
      <c r="DA147" s="16">
        <v>4237345.99</v>
      </c>
      <c r="DB147" s="28">
        <v>4237345.99</v>
      </c>
      <c r="DC147" s="28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28"/>
      <c r="DT147" s="28"/>
      <c r="DU147" s="16">
        <v>29034173.600000001</v>
      </c>
      <c r="DV147" s="16">
        <v>27931873.600000001</v>
      </c>
      <c r="DW147" s="16">
        <v>19667994.949999999</v>
      </c>
      <c r="DX147" s="16"/>
      <c r="DY147" s="16"/>
      <c r="DZ147" s="16"/>
      <c r="EA147" s="16"/>
      <c r="EB147" s="16"/>
      <c r="EC147" s="16"/>
      <c r="ED147" s="16">
        <v>172847930</v>
      </c>
      <c r="EE147" s="16">
        <v>172847930</v>
      </c>
      <c r="EF147" s="16">
        <v>116280837.29000001</v>
      </c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34">
        <v>4915233.99</v>
      </c>
      <c r="EX147" s="16">
        <v>4915233.99</v>
      </c>
      <c r="EY147" s="16"/>
      <c r="EZ147" s="16"/>
      <c r="FA147" s="28"/>
      <c r="FB147" s="28"/>
      <c r="FC147" s="16">
        <v>1500000</v>
      </c>
      <c r="FD147" s="16">
        <v>1500000</v>
      </c>
      <c r="FE147" s="16"/>
      <c r="FF147" s="16"/>
      <c r="FG147" s="16"/>
      <c r="FH147" s="16"/>
      <c r="FI147" s="34">
        <f>500000+5338608.13+2066569.8</f>
        <v>7905177.9299999997</v>
      </c>
      <c r="FJ147" s="28">
        <v>7874983.9400000004</v>
      </c>
      <c r="FK147" s="16"/>
      <c r="FL147" s="34">
        <v>2568494.7599999998</v>
      </c>
      <c r="FM147" s="28">
        <v>2568494.7599999998</v>
      </c>
      <c r="FN147" s="28"/>
      <c r="FO147" s="34">
        <v>2537821.0499999998</v>
      </c>
      <c r="FP147" s="28">
        <v>2396830.9900000002</v>
      </c>
      <c r="FQ147" s="28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28"/>
      <c r="GC147" s="28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>
        <v>177514.9</v>
      </c>
      <c r="GN147" s="16">
        <v>177514.9</v>
      </c>
      <c r="GO147" s="16"/>
      <c r="GP147" s="16"/>
      <c r="GQ147" s="28"/>
      <c r="GR147" s="28"/>
      <c r="GS147" s="28"/>
      <c r="GT147" s="28"/>
      <c r="GU147" s="16"/>
      <c r="GV147" s="16"/>
      <c r="GW147" s="28"/>
      <c r="GX147" s="16"/>
      <c r="GY147" s="28"/>
      <c r="GZ147" s="28"/>
      <c r="HA147" s="16">
        <v>1213757</v>
      </c>
      <c r="HB147" s="36">
        <v>1213757</v>
      </c>
      <c r="HC147" s="28">
        <v>1213757</v>
      </c>
      <c r="HD147" s="28"/>
      <c r="HE147" s="28"/>
      <c r="HF147" s="28"/>
      <c r="HG147" s="16"/>
      <c r="HH147" s="16"/>
      <c r="HI147" s="16"/>
      <c r="HJ147" s="16"/>
      <c r="HK147" s="28"/>
      <c r="HL147" s="28"/>
      <c r="HM147" s="16"/>
      <c r="HN147" s="34">
        <v>250000</v>
      </c>
      <c r="HO147" s="28">
        <v>250000</v>
      </c>
      <c r="HP147" s="28"/>
      <c r="HQ147" s="16"/>
      <c r="HR147" s="16"/>
      <c r="HS147" s="16"/>
      <c r="HT147" s="28"/>
      <c r="HU147" s="28"/>
      <c r="HV147" s="28"/>
      <c r="HW147" s="28"/>
      <c r="HX147" s="28"/>
      <c r="HY147" s="28"/>
      <c r="HZ147" s="16"/>
      <c r="IA147" s="16"/>
      <c r="IB147" s="16"/>
      <c r="IC147" s="16"/>
      <c r="ID147" s="16"/>
      <c r="IE147" s="16"/>
      <c r="IF147" s="16"/>
      <c r="IG147" s="16"/>
      <c r="IH147" s="20">
        <f t="shared" si="47"/>
        <v>70342472.329999983</v>
      </c>
      <c r="II147" s="20">
        <f t="shared" si="48"/>
        <v>68973746.209999993</v>
      </c>
      <c r="IJ147" s="20">
        <f t="shared" si="49"/>
        <v>68772352.829999983</v>
      </c>
      <c r="IK147" s="28">
        <v>21026850</v>
      </c>
      <c r="IL147" s="16">
        <v>21233491</v>
      </c>
      <c r="IM147" s="28">
        <v>21233491</v>
      </c>
      <c r="IN147" s="28"/>
      <c r="IO147" s="16"/>
      <c r="IP147" s="16"/>
      <c r="IQ147" s="16">
        <v>43288783.25</v>
      </c>
      <c r="IR147" s="16">
        <v>42037847.079999998</v>
      </c>
      <c r="IS147" s="28">
        <v>42037847.079999998</v>
      </c>
      <c r="IT147" s="16"/>
      <c r="IU147" s="16"/>
      <c r="IV147" s="16"/>
      <c r="IW147" s="16"/>
      <c r="IX147" s="16"/>
      <c r="IY147" s="16"/>
      <c r="IZ147" s="16">
        <v>312951</v>
      </c>
      <c r="JA147" s="16">
        <v>312951</v>
      </c>
      <c r="JB147" s="16">
        <v>312951</v>
      </c>
      <c r="JC147" s="16">
        <v>773476.94</v>
      </c>
      <c r="JD147" s="16">
        <v>523345.72</v>
      </c>
      <c r="JE147" s="16">
        <v>523345.71</v>
      </c>
      <c r="JF147" s="16">
        <v>4293828</v>
      </c>
      <c r="JG147" s="16">
        <v>4256000</v>
      </c>
      <c r="JH147" s="28">
        <v>4256000</v>
      </c>
      <c r="JI147" s="28">
        <v>25410</v>
      </c>
      <c r="JJ147" s="16"/>
      <c r="JK147" s="28"/>
      <c r="JL147" s="16">
        <v>7798.8</v>
      </c>
      <c r="JM147" s="28">
        <v>7798.8</v>
      </c>
      <c r="JN147" s="28">
        <v>7798.8</v>
      </c>
      <c r="JO147" s="16">
        <v>399929.24</v>
      </c>
      <c r="JP147" s="16">
        <v>399929.24</v>
      </c>
      <c r="JQ147" s="16">
        <v>399929.24</v>
      </c>
      <c r="JR147" s="16">
        <v>50301.1</v>
      </c>
      <c r="JS147" s="28">
        <v>39239.370000000003</v>
      </c>
      <c r="JT147" s="28">
        <v>0</v>
      </c>
      <c r="JU147" s="16">
        <v>157941</v>
      </c>
      <c r="JV147" s="28">
        <v>157941</v>
      </c>
      <c r="JW147" s="28">
        <v>0</v>
      </c>
      <c r="JX147" s="16"/>
      <c r="JY147" s="28"/>
      <c r="JZ147" s="28"/>
      <c r="KA147" s="16">
        <v>5203</v>
      </c>
      <c r="KB147" s="28">
        <v>5203</v>
      </c>
      <c r="KC147" s="28">
        <v>990</v>
      </c>
      <c r="KD147" s="20">
        <f t="shared" si="50"/>
        <v>0</v>
      </c>
      <c r="KE147" s="20">
        <f t="shared" si="51"/>
        <v>1746200</v>
      </c>
      <c r="KF147" s="20">
        <f t="shared" si="52"/>
        <v>1731474.49</v>
      </c>
      <c r="KG147" s="28"/>
      <c r="KH147" s="28">
        <v>1692600</v>
      </c>
      <c r="KI147" s="28">
        <v>1677874.49</v>
      </c>
      <c r="KJ147" s="28"/>
      <c r="KK147" s="28"/>
      <c r="KL147" s="28"/>
      <c r="KM147" s="28"/>
      <c r="KN147" s="28">
        <v>53600</v>
      </c>
      <c r="KO147" s="28">
        <v>53600</v>
      </c>
      <c r="KP147" s="28"/>
      <c r="KQ147" s="28"/>
      <c r="KR147" s="28"/>
      <c r="KS147" s="28"/>
      <c r="KT147" s="16"/>
      <c r="KU147" s="16"/>
      <c r="KV147" s="16"/>
      <c r="KW147" s="16"/>
      <c r="KX147" s="16"/>
      <c r="KY147" s="16"/>
      <c r="KZ147" s="16"/>
      <c r="LA147" s="16"/>
      <c r="LB147" s="16"/>
      <c r="LC147" s="16"/>
      <c r="LD147" s="16"/>
      <c r="LE147" s="16"/>
      <c r="LF147" s="10"/>
      <c r="LG147" s="10"/>
      <c r="LH147" s="10"/>
      <c r="LI147" s="10"/>
      <c r="LJ147" s="10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4"/>
      <c r="OS147" s="14"/>
      <c r="OT147" s="14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</row>
    <row r="148" spans="1:711" x14ac:dyDescent="0.25">
      <c r="A148" s="8" t="s">
        <v>155</v>
      </c>
      <c r="B148" s="20">
        <f t="shared" si="42"/>
        <v>20064309</v>
      </c>
      <c r="C148" s="20">
        <f t="shared" si="38"/>
        <v>43803365.219999999</v>
      </c>
      <c r="D148" s="20">
        <f t="shared" si="39"/>
        <v>43729282.269999996</v>
      </c>
      <c r="E148" s="30">
        <f t="shared" si="43"/>
        <v>17130950</v>
      </c>
      <c r="F148" s="30">
        <f t="shared" si="40"/>
        <v>17785023</v>
      </c>
      <c r="G148" s="30">
        <f t="shared" si="41"/>
        <v>17785023</v>
      </c>
      <c r="H148" s="28">
        <v>16927000</v>
      </c>
      <c r="I148" s="28">
        <v>16927000</v>
      </c>
      <c r="J148" s="28">
        <v>16927000</v>
      </c>
      <c r="K148" s="28">
        <v>203950</v>
      </c>
      <c r="L148" s="28">
        <v>858023</v>
      </c>
      <c r="M148" s="28">
        <v>858023</v>
      </c>
      <c r="N148" s="20">
        <f t="shared" si="44"/>
        <v>2933359</v>
      </c>
      <c r="O148" s="20">
        <f t="shared" si="45"/>
        <v>8293493.2199999997</v>
      </c>
      <c r="P148" s="20">
        <f t="shared" si="46"/>
        <v>8219410.2699999996</v>
      </c>
      <c r="Q148" s="28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28"/>
      <c r="AL148" s="28"/>
      <c r="AM148" s="16"/>
      <c r="AN148" s="16"/>
      <c r="AO148" s="16"/>
      <c r="AP148" s="16"/>
      <c r="AQ148" s="16"/>
      <c r="AR148" s="16"/>
      <c r="AS148" s="19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28"/>
      <c r="BF148" s="28"/>
      <c r="BG148" s="28"/>
      <c r="BH148" s="16"/>
      <c r="BI148" s="16"/>
      <c r="BJ148" s="16"/>
      <c r="BK148" s="16"/>
      <c r="BL148" s="28"/>
      <c r="BM148" s="28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28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>
        <v>3036081.59</v>
      </c>
      <c r="DB148" s="28">
        <v>3036081.59</v>
      </c>
      <c r="DC148" s="28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28"/>
      <c r="DT148" s="28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>
        <v>1984052.63</v>
      </c>
      <c r="FA148" s="28">
        <v>1910819.68</v>
      </c>
      <c r="FB148" s="28"/>
      <c r="FC148" s="16"/>
      <c r="FD148" s="16"/>
      <c r="FE148" s="16"/>
      <c r="FF148" s="16"/>
      <c r="FG148" s="16"/>
      <c r="FH148" s="16"/>
      <c r="FI148" s="16"/>
      <c r="FJ148" s="28"/>
      <c r="FK148" s="16"/>
      <c r="FL148" s="16"/>
      <c r="FM148" s="28"/>
      <c r="FN148" s="28"/>
      <c r="FO148" s="16"/>
      <c r="FP148" s="28"/>
      <c r="FQ148" s="28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28"/>
      <c r="GC148" s="28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28"/>
      <c r="GR148" s="28"/>
      <c r="GS148" s="28"/>
      <c r="GT148" s="28"/>
      <c r="GU148" s="16"/>
      <c r="GV148" s="16"/>
      <c r="GW148" s="28"/>
      <c r="GX148" s="16"/>
      <c r="GY148" s="28"/>
      <c r="GZ148" s="28"/>
      <c r="HA148" s="16">
        <v>2933359</v>
      </c>
      <c r="HB148" s="36">
        <v>2933359</v>
      </c>
      <c r="HC148" s="28">
        <v>2933359</v>
      </c>
      <c r="HD148" s="28"/>
      <c r="HE148" s="28"/>
      <c r="HF148" s="28"/>
      <c r="HG148" s="16"/>
      <c r="HH148" s="16"/>
      <c r="HI148" s="16"/>
      <c r="HJ148" s="16"/>
      <c r="HK148" s="28"/>
      <c r="HL148" s="28"/>
      <c r="HM148" s="16"/>
      <c r="HN148" s="28"/>
      <c r="HO148" s="28"/>
      <c r="HP148" s="28"/>
      <c r="HQ148" s="16"/>
      <c r="HR148" s="16"/>
      <c r="HS148" s="16"/>
      <c r="HT148" s="28"/>
      <c r="HU148" s="28"/>
      <c r="HV148" s="28"/>
      <c r="HW148" s="34">
        <v>340000</v>
      </c>
      <c r="HX148" s="28">
        <v>339150</v>
      </c>
      <c r="HY148" s="28"/>
      <c r="HZ148" s="16"/>
      <c r="IA148" s="16"/>
      <c r="IB148" s="16"/>
      <c r="IC148" s="16"/>
      <c r="ID148" s="16"/>
      <c r="IE148" s="16"/>
      <c r="IF148" s="16"/>
      <c r="IG148" s="16"/>
      <c r="IH148" s="20">
        <f t="shared" si="47"/>
        <v>0</v>
      </c>
      <c r="II148" s="20">
        <f t="shared" si="48"/>
        <v>0</v>
      </c>
      <c r="IJ148" s="20">
        <f t="shared" si="49"/>
        <v>0</v>
      </c>
      <c r="IK148" s="28"/>
      <c r="IL148" s="16"/>
      <c r="IM148" s="28"/>
      <c r="IN148" s="28"/>
      <c r="IO148" s="16"/>
      <c r="IP148" s="16"/>
      <c r="IQ148" s="16"/>
      <c r="IR148" s="16"/>
      <c r="IS148" s="28"/>
      <c r="IT148" s="16"/>
      <c r="IU148" s="16"/>
      <c r="IV148" s="16"/>
      <c r="IW148" s="16"/>
      <c r="IX148" s="16"/>
      <c r="IY148" s="16"/>
      <c r="IZ148" s="16"/>
      <c r="JA148" s="16"/>
      <c r="JB148" s="16"/>
      <c r="JC148" s="16"/>
      <c r="JD148" s="16"/>
      <c r="JE148" s="16"/>
      <c r="JF148" s="16"/>
      <c r="JG148" s="16"/>
      <c r="JH148" s="28"/>
      <c r="JI148" s="28"/>
      <c r="JJ148" s="16"/>
      <c r="JK148" s="28"/>
      <c r="JL148" s="16"/>
      <c r="JM148" s="28"/>
      <c r="JN148" s="28"/>
      <c r="JO148" s="16"/>
      <c r="JP148" s="16"/>
      <c r="JQ148" s="16"/>
      <c r="JR148" s="16"/>
      <c r="JS148" s="28"/>
      <c r="JT148" s="28"/>
      <c r="JU148" s="16"/>
      <c r="JV148" s="28"/>
      <c r="JW148" s="28"/>
      <c r="JX148" s="16"/>
      <c r="JY148" s="28"/>
      <c r="JZ148" s="28"/>
      <c r="KA148" s="16"/>
      <c r="KB148" s="28"/>
      <c r="KC148" s="28"/>
      <c r="KD148" s="20">
        <f t="shared" si="50"/>
        <v>0</v>
      </c>
      <c r="KE148" s="20">
        <f t="shared" si="51"/>
        <v>17724849</v>
      </c>
      <c r="KF148" s="20">
        <f t="shared" si="52"/>
        <v>17724849</v>
      </c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>
        <v>17724849</v>
      </c>
      <c r="KR148" s="28">
        <v>17724849</v>
      </c>
      <c r="KS148" s="28"/>
      <c r="KT148" s="16"/>
      <c r="KU148" s="16"/>
      <c r="KV148" s="16"/>
      <c r="KW148" s="16"/>
      <c r="KX148" s="16"/>
      <c r="KY148" s="16"/>
      <c r="KZ148" s="16"/>
      <c r="LA148" s="16"/>
      <c r="LB148" s="16"/>
      <c r="LC148" s="16"/>
      <c r="LD148" s="16"/>
      <c r="LE148" s="16"/>
      <c r="LF148" s="10"/>
      <c r="LG148" s="10"/>
      <c r="LH148" s="10"/>
      <c r="LI148" s="10"/>
      <c r="LJ148" s="10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4"/>
      <c r="OS148" s="14"/>
      <c r="OT148" s="14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</row>
    <row r="149" spans="1:711" x14ac:dyDescent="0.25">
      <c r="A149" s="8" t="s">
        <v>156</v>
      </c>
      <c r="B149" s="20">
        <f t="shared" si="42"/>
        <v>9316023</v>
      </c>
      <c r="C149" s="20">
        <f t="shared" si="38"/>
        <v>9544130</v>
      </c>
      <c r="D149" s="20">
        <f t="shared" si="39"/>
        <v>9544130</v>
      </c>
      <c r="E149" s="30">
        <f t="shared" si="43"/>
        <v>7669110</v>
      </c>
      <c r="F149" s="30">
        <f t="shared" si="40"/>
        <v>7692017</v>
      </c>
      <c r="G149" s="30">
        <f t="shared" si="41"/>
        <v>7692017</v>
      </c>
      <c r="H149" s="28">
        <v>7514200</v>
      </c>
      <c r="I149" s="28">
        <v>7514200</v>
      </c>
      <c r="J149" s="28">
        <v>7514200</v>
      </c>
      <c r="K149" s="28">
        <v>154910</v>
      </c>
      <c r="L149" s="28">
        <v>177817</v>
      </c>
      <c r="M149" s="28">
        <v>177817</v>
      </c>
      <c r="N149" s="20">
        <f t="shared" si="44"/>
        <v>1565913</v>
      </c>
      <c r="O149" s="20">
        <f t="shared" si="45"/>
        <v>1761913</v>
      </c>
      <c r="P149" s="20">
        <f t="shared" si="46"/>
        <v>1761913</v>
      </c>
      <c r="Q149" s="28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28"/>
      <c r="AL149" s="28"/>
      <c r="AM149" s="16"/>
      <c r="AN149" s="16"/>
      <c r="AO149" s="16"/>
      <c r="AP149" s="16"/>
      <c r="AQ149" s="16"/>
      <c r="AR149" s="16"/>
      <c r="AS149" s="19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28"/>
      <c r="BF149" s="28"/>
      <c r="BG149" s="28"/>
      <c r="BH149" s="16"/>
      <c r="BI149" s="16"/>
      <c r="BJ149" s="16"/>
      <c r="BK149" s="16"/>
      <c r="BL149" s="28"/>
      <c r="BM149" s="28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28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28"/>
      <c r="DC149" s="28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28">
        <v>196000</v>
      </c>
      <c r="DT149" s="28">
        <v>196000</v>
      </c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28"/>
      <c r="FB149" s="28"/>
      <c r="FC149" s="16"/>
      <c r="FD149" s="16"/>
      <c r="FE149" s="16"/>
      <c r="FF149" s="16"/>
      <c r="FG149" s="16"/>
      <c r="FH149" s="16"/>
      <c r="FI149" s="16"/>
      <c r="FJ149" s="28"/>
      <c r="FK149" s="16"/>
      <c r="FL149" s="16"/>
      <c r="FM149" s="28"/>
      <c r="FN149" s="28"/>
      <c r="FO149" s="16"/>
      <c r="FP149" s="28"/>
      <c r="FQ149" s="28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28"/>
      <c r="GC149" s="28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28"/>
      <c r="GR149" s="28"/>
      <c r="GS149" s="28"/>
      <c r="GT149" s="28"/>
      <c r="GU149" s="16"/>
      <c r="GV149" s="16"/>
      <c r="GW149" s="28"/>
      <c r="GX149" s="16"/>
      <c r="GY149" s="28"/>
      <c r="GZ149" s="28"/>
      <c r="HA149" s="16">
        <v>1060913</v>
      </c>
      <c r="HB149" s="36">
        <v>1060913</v>
      </c>
      <c r="HC149" s="28">
        <v>1060913</v>
      </c>
      <c r="HD149" s="28"/>
      <c r="HE149" s="28"/>
      <c r="HF149" s="28"/>
      <c r="HG149" s="16"/>
      <c r="HH149" s="16"/>
      <c r="HI149" s="16"/>
      <c r="HJ149" s="16"/>
      <c r="HK149" s="28"/>
      <c r="HL149" s="28"/>
      <c r="HM149" s="16"/>
      <c r="HN149" s="28"/>
      <c r="HO149" s="28"/>
      <c r="HP149" s="28"/>
      <c r="HQ149" s="16"/>
      <c r="HR149" s="16"/>
      <c r="HS149" s="16">
        <v>505000</v>
      </c>
      <c r="HT149" s="51">
        <v>505000</v>
      </c>
      <c r="HU149" s="28">
        <v>505000</v>
      </c>
      <c r="HV149" s="28"/>
      <c r="HW149" s="28"/>
      <c r="HX149" s="28"/>
      <c r="HY149" s="28"/>
      <c r="HZ149" s="16"/>
      <c r="IA149" s="16"/>
      <c r="IB149" s="16"/>
      <c r="IC149" s="16"/>
      <c r="ID149" s="16"/>
      <c r="IE149" s="16"/>
      <c r="IF149" s="16"/>
      <c r="IG149" s="16"/>
      <c r="IH149" s="20">
        <f t="shared" si="47"/>
        <v>81000</v>
      </c>
      <c r="II149" s="20">
        <f t="shared" si="48"/>
        <v>90200</v>
      </c>
      <c r="IJ149" s="20">
        <f t="shared" si="49"/>
        <v>90200</v>
      </c>
      <c r="IK149" s="28"/>
      <c r="IL149" s="16"/>
      <c r="IM149" s="28"/>
      <c r="IN149" s="28"/>
      <c r="IO149" s="16"/>
      <c r="IP149" s="16"/>
      <c r="IQ149" s="16"/>
      <c r="IR149" s="16"/>
      <c r="IS149" s="28"/>
      <c r="IT149" s="16"/>
      <c r="IU149" s="16"/>
      <c r="IV149" s="16"/>
      <c r="IW149" s="16"/>
      <c r="IX149" s="16"/>
      <c r="IY149" s="16"/>
      <c r="IZ149" s="16"/>
      <c r="JA149" s="16"/>
      <c r="JB149" s="16"/>
      <c r="JC149" s="16"/>
      <c r="JD149" s="16"/>
      <c r="JE149" s="16"/>
      <c r="JF149" s="16"/>
      <c r="JG149" s="16"/>
      <c r="JH149" s="28"/>
      <c r="JI149" s="28"/>
      <c r="JJ149" s="16"/>
      <c r="JK149" s="28"/>
      <c r="JL149" s="16"/>
      <c r="JM149" s="28"/>
      <c r="JN149" s="28"/>
      <c r="JO149" s="16"/>
      <c r="JP149" s="16"/>
      <c r="JQ149" s="16"/>
      <c r="JR149" s="16"/>
      <c r="JS149" s="28"/>
      <c r="JT149" s="28"/>
      <c r="JU149" s="16"/>
      <c r="JV149" s="28"/>
      <c r="JW149" s="28"/>
      <c r="JX149" s="16">
        <v>81000</v>
      </c>
      <c r="JY149" s="28">
        <v>90200</v>
      </c>
      <c r="JZ149" s="28">
        <v>90200</v>
      </c>
      <c r="KA149" s="16"/>
      <c r="KB149" s="28"/>
      <c r="KC149" s="28"/>
      <c r="KD149" s="20">
        <f t="shared" si="50"/>
        <v>0</v>
      </c>
      <c r="KE149" s="20">
        <f t="shared" si="51"/>
        <v>0</v>
      </c>
      <c r="KF149" s="20">
        <f t="shared" si="52"/>
        <v>0</v>
      </c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16"/>
      <c r="KU149" s="16"/>
      <c r="KV149" s="16"/>
      <c r="KW149" s="16"/>
      <c r="KX149" s="16"/>
      <c r="KY149" s="16"/>
      <c r="KZ149" s="16"/>
      <c r="LA149" s="16"/>
      <c r="LB149" s="16"/>
      <c r="LC149" s="16"/>
      <c r="LD149" s="16"/>
      <c r="LE149" s="16"/>
      <c r="LF149" s="10"/>
      <c r="LG149" s="10"/>
      <c r="LH149" s="10"/>
      <c r="LI149" s="10"/>
      <c r="LJ149" s="10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4"/>
      <c r="OS149" s="14"/>
      <c r="OT149" s="14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</row>
    <row r="150" spans="1:711" x14ac:dyDescent="0.25">
      <c r="A150" s="8" t="s">
        <v>157</v>
      </c>
      <c r="B150" s="20">
        <f t="shared" si="42"/>
        <v>8191535</v>
      </c>
      <c r="C150" s="20">
        <f t="shared" si="38"/>
        <v>8220622</v>
      </c>
      <c r="D150" s="20">
        <f t="shared" si="39"/>
        <v>8220622</v>
      </c>
      <c r="E150" s="30">
        <f t="shared" si="43"/>
        <v>7078290</v>
      </c>
      <c r="F150" s="30">
        <f t="shared" si="40"/>
        <v>7098177</v>
      </c>
      <c r="G150" s="30">
        <f t="shared" si="41"/>
        <v>7098177</v>
      </c>
      <c r="H150" s="28">
        <v>6738200</v>
      </c>
      <c r="I150" s="28">
        <v>6738200</v>
      </c>
      <c r="J150" s="28">
        <v>6738200</v>
      </c>
      <c r="K150" s="28">
        <v>340090</v>
      </c>
      <c r="L150" s="28">
        <v>359977</v>
      </c>
      <c r="M150" s="28">
        <v>359977</v>
      </c>
      <c r="N150" s="20">
        <f t="shared" si="44"/>
        <v>1032245</v>
      </c>
      <c r="O150" s="20">
        <f t="shared" si="45"/>
        <v>1032245</v>
      </c>
      <c r="P150" s="20">
        <f t="shared" si="46"/>
        <v>1032245</v>
      </c>
      <c r="Q150" s="28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28"/>
      <c r="AL150" s="28"/>
      <c r="AM150" s="16"/>
      <c r="AN150" s="16"/>
      <c r="AO150" s="16"/>
      <c r="AP150" s="16"/>
      <c r="AQ150" s="16"/>
      <c r="AR150" s="16"/>
      <c r="AS150" s="19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28"/>
      <c r="BF150" s="28"/>
      <c r="BG150" s="28"/>
      <c r="BH150" s="16"/>
      <c r="BI150" s="16"/>
      <c r="BJ150" s="16"/>
      <c r="BK150" s="16"/>
      <c r="BL150" s="28"/>
      <c r="BM150" s="28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28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28"/>
      <c r="DC150" s="28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28"/>
      <c r="DT150" s="28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28"/>
      <c r="FB150" s="28"/>
      <c r="FC150" s="16"/>
      <c r="FD150" s="16"/>
      <c r="FE150" s="16"/>
      <c r="FF150" s="16"/>
      <c r="FG150" s="16"/>
      <c r="FH150" s="16"/>
      <c r="FI150" s="16"/>
      <c r="FJ150" s="28"/>
      <c r="FK150" s="16"/>
      <c r="FL150" s="16"/>
      <c r="FM150" s="28"/>
      <c r="FN150" s="16"/>
      <c r="FO150" s="16"/>
      <c r="FP150" s="28"/>
      <c r="FQ150" s="28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28"/>
      <c r="GC150" s="28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28"/>
      <c r="GT150" s="28"/>
      <c r="GU150" s="16"/>
      <c r="GV150" s="16"/>
      <c r="GW150" s="28"/>
      <c r="GX150" s="16"/>
      <c r="GY150" s="16"/>
      <c r="GZ150" s="16"/>
      <c r="HA150" s="16">
        <v>737245</v>
      </c>
      <c r="HB150" s="36">
        <v>737245</v>
      </c>
      <c r="HC150" s="28">
        <v>737245</v>
      </c>
      <c r="HD150" s="28"/>
      <c r="HE150" s="28"/>
      <c r="HF150" s="28"/>
      <c r="HG150" s="16"/>
      <c r="HH150" s="16"/>
      <c r="HI150" s="16"/>
      <c r="HJ150" s="16"/>
      <c r="HK150" s="16"/>
      <c r="HL150" s="16"/>
      <c r="HM150" s="16"/>
      <c r="HN150" s="28"/>
      <c r="HO150" s="28"/>
      <c r="HP150" s="16"/>
      <c r="HQ150" s="16"/>
      <c r="HR150" s="16"/>
      <c r="HS150" s="16">
        <v>252000</v>
      </c>
      <c r="HT150" s="51">
        <v>252000</v>
      </c>
      <c r="HU150" s="28">
        <v>252000</v>
      </c>
      <c r="HV150" s="28">
        <v>43000</v>
      </c>
      <c r="HW150" s="34">
        <v>43000</v>
      </c>
      <c r="HX150" s="28">
        <v>43000</v>
      </c>
      <c r="HY150" s="28"/>
      <c r="HZ150" s="16"/>
      <c r="IA150" s="16"/>
      <c r="IB150" s="16"/>
      <c r="IC150" s="16"/>
      <c r="ID150" s="16"/>
      <c r="IE150" s="16"/>
      <c r="IF150" s="16"/>
      <c r="IG150" s="16"/>
      <c r="IH150" s="20">
        <f t="shared" si="47"/>
        <v>81000</v>
      </c>
      <c r="II150" s="20">
        <f t="shared" si="48"/>
        <v>90200</v>
      </c>
      <c r="IJ150" s="20">
        <f t="shared" si="49"/>
        <v>90200</v>
      </c>
      <c r="IK150" s="28"/>
      <c r="IL150" s="16"/>
      <c r="IM150" s="28"/>
      <c r="IN150" s="28"/>
      <c r="IO150" s="16"/>
      <c r="IP150" s="16"/>
      <c r="IQ150" s="16"/>
      <c r="IR150" s="16"/>
      <c r="IS150" s="28"/>
      <c r="IT150" s="16"/>
      <c r="IU150" s="16"/>
      <c r="IV150" s="16"/>
      <c r="IW150" s="16"/>
      <c r="IX150" s="16"/>
      <c r="IY150" s="16"/>
      <c r="IZ150" s="16"/>
      <c r="JA150" s="16"/>
      <c r="JB150" s="16"/>
      <c r="JC150" s="16"/>
      <c r="JD150" s="16"/>
      <c r="JE150" s="16"/>
      <c r="JF150" s="16"/>
      <c r="JG150" s="16"/>
      <c r="JH150" s="28"/>
      <c r="JI150" s="16"/>
      <c r="JJ150" s="16"/>
      <c r="JK150" s="28"/>
      <c r="JL150" s="16"/>
      <c r="JM150" s="28"/>
      <c r="JN150" s="28"/>
      <c r="JO150" s="16"/>
      <c r="JP150" s="16"/>
      <c r="JQ150" s="16"/>
      <c r="JR150" s="16"/>
      <c r="JS150" s="28"/>
      <c r="JT150" s="28"/>
      <c r="JU150" s="16"/>
      <c r="JV150" s="16"/>
      <c r="JW150" s="16"/>
      <c r="JX150" s="16">
        <v>81000</v>
      </c>
      <c r="JY150" s="28">
        <v>90200</v>
      </c>
      <c r="JZ150" s="28">
        <v>90200</v>
      </c>
      <c r="KA150" s="16"/>
      <c r="KB150" s="28"/>
      <c r="KC150" s="28"/>
      <c r="KD150" s="20">
        <f t="shared" si="50"/>
        <v>0</v>
      </c>
      <c r="KE150" s="20">
        <f t="shared" si="51"/>
        <v>0</v>
      </c>
      <c r="KF150" s="20">
        <f t="shared" si="52"/>
        <v>0</v>
      </c>
      <c r="KG150" s="28"/>
      <c r="KH150" s="28"/>
      <c r="KI150" s="28"/>
      <c r="KJ150" s="28"/>
      <c r="KK150" s="28"/>
      <c r="KL150" s="28"/>
      <c r="KM150" s="28"/>
      <c r="KN150" s="28"/>
      <c r="KO150" s="28"/>
      <c r="KP150" s="16"/>
      <c r="KQ150" s="28"/>
      <c r="KR150" s="28"/>
      <c r="KS150" s="28"/>
      <c r="KT150" s="16"/>
      <c r="KU150" s="16"/>
      <c r="KV150" s="16"/>
      <c r="KW150" s="16"/>
      <c r="KX150" s="16"/>
      <c r="KY150" s="16"/>
      <c r="KZ150" s="16"/>
      <c r="LA150" s="16"/>
      <c r="LB150" s="16"/>
      <c r="LC150" s="16"/>
      <c r="LD150" s="16"/>
      <c r="LE150" s="16"/>
      <c r="LF150" s="10"/>
      <c r="LG150" s="10"/>
      <c r="LH150" s="10"/>
      <c r="LI150" s="10"/>
      <c r="LJ150" s="10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4"/>
      <c r="OS150" s="14"/>
      <c r="OT150" s="14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</row>
    <row r="151" spans="1:711" x14ac:dyDescent="0.25">
      <c r="A151" s="8" t="s">
        <v>158</v>
      </c>
      <c r="B151" s="20">
        <f t="shared" si="42"/>
        <v>14351608</v>
      </c>
      <c r="C151" s="20">
        <f t="shared" si="38"/>
        <v>14556808</v>
      </c>
      <c r="D151" s="20">
        <f t="shared" si="39"/>
        <v>14556808</v>
      </c>
      <c r="E151" s="30">
        <f t="shared" si="43"/>
        <v>12497220</v>
      </c>
      <c r="F151" s="30">
        <f t="shared" si="40"/>
        <v>12497220</v>
      </c>
      <c r="G151" s="30">
        <f t="shared" si="41"/>
        <v>12497220</v>
      </c>
      <c r="H151" s="28">
        <v>11684100</v>
      </c>
      <c r="I151" s="28">
        <v>11684100</v>
      </c>
      <c r="J151" s="28">
        <v>11684100</v>
      </c>
      <c r="K151" s="28">
        <v>813120</v>
      </c>
      <c r="L151" s="28">
        <v>813120</v>
      </c>
      <c r="M151" s="28">
        <v>813120</v>
      </c>
      <c r="N151" s="20">
        <f t="shared" si="44"/>
        <v>1773388</v>
      </c>
      <c r="O151" s="20">
        <f t="shared" si="45"/>
        <v>1969388</v>
      </c>
      <c r="P151" s="20">
        <f t="shared" si="46"/>
        <v>1969388</v>
      </c>
      <c r="Q151" s="28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9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28"/>
      <c r="BG151" s="28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28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28"/>
      <c r="DC151" s="28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26"/>
      <c r="DQ151" s="16"/>
      <c r="DR151" s="16"/>
      <c r="DS151" s="28">
        <v>196000</v>
      </c>
      <c r="DT151" s="28">
        <v>196000</v>
      </c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28"/>
      <c r="FB151" s="28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28"/>
      <c r="FQ151" s="28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28"/>
      <c r="GC151" s="28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>
        <v>1573388</v>
      </c>
      <c r="HB151" s="36">
        <v>1573388</v>
      </c>
      <c r="HC151" s="28">
        <v>1573388</v>
      </c>
      <c r="HD151" s="28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28"/>
      <c r="HU151" s="28"/>
      <c r="HV151" s="28">
        <v>200000</v>
      </c>
      <c r="HW151" s="34">
        <v>200000</v>
      </c>
      <c r="HX151" s="28">
        <v>200000</v>
      </c>
      <c r="HY151" s="28"/>
      <c r="HZ151" s="16"/>
      <c r="IA151" s="16"/>
      <c r="IB151" s="16"/>
      <c r="IC151" s="16"/>
      <c r="ID151" s="16"/>
      <c r="IE151" s="16"/>
      <c r="IF151" s="16"/>
      <c r="IG151" s="16"/>
      <c r="IH151" s="20">
        <f t="shared" si="47"/>
        <v>81000</v>
      </c>
      <c r="II151" s="20">
        <f t="shared" si="48"/>
        <v>90200</v>
      </c>
      <c r="IJ151" s="20">
        <f t="shared" si="49"/>
        <v>90200</v>
      </c>
      <c r="IK151" s="28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  <c r="IW151" s="16"/>
      <c r="IX151" s="16"/>
      <c r="IY151" s="16"/>
      <c r="IZ151" s="16"/>
      <c r="JA151" s="16"/>
      <c r="JB151" s="16"/>
      <c r="JC151" s="16"/>
      <c r="JD151" s="16"/>
      <c r="JE151" s="16"/>
      <c r="JF151" s="16"/>
      <c r="JG151" s="16"/>
      <c r="JH151" s="28"/>
      <c r="JI151" s="16"/>
      <c r="JJ151" s="16"/>
      <c r="JK151" s="16"/>
      <c r="JL151" s="16"/>
      <c r="JM151" s="16"/>
      <c r="JN151" s="16"/>
      <c r="JO151" s="16"/>
      <c r="JP151" s="16"/>
      <c r="JQ151" s="16"/>
      <c r="JR151" s="16"/>
      <c r="JS151" s="16"/>
      <c r="JT151" s="16"/>
      <c r="JU151" s="16"/>
      <c r="JV151" s="16"/>
      <c r="JW151" s="16"/>
      <c r="JX151" s="16">
        <v>81000</v>
      </c>
      <c r="JY151" s="28">
        <v>90200</v>
      </c>
      <c r="JZ151" s="28">
        <v>90200</v>
      </c>
      <c r="KA151" s="16"/>
      <c r="KB151" s="28"/>
      <c r="KC151" s="28"/>
      <c r="KD151" s="20">
        <f t="shared" si="50"/>
        <v>0</v>
      </c>
      <c r="KE151" s="20">
        <f t="shared" si="51"/>
        <v>0</v>
      </c>
      <c r="KF151" s="20">
        <f t="shared" si="52"/>
        <v>0</v>
      </c>
      <c r="KG151" s="28"/>
      <c r="KH151" s="28"/>
      <c r="KI151" s="28"/>
      <c r="KJ151" s="28"/>
      <c r="KK151" s="28"/>
      <c r="KL151" s="28"/>
      <c r="KM151" s="28"/>
      <c r="KN151" s="28"/>
      <c r="KO151" s="28"/>
      <c r="KP151" s="16"/>
      <c r="KQ151" s="28"/>
      <c r="KR151" s="28"/>
      <c r="KS151" s="16"/>
      <c r="KT151" s="16"/>
      <c r="KU151" s="16"/>
      <c r="KV151" s="16"/>
      <c r="KW151" s="16"/>
      <c r="KX151" s="16"/>
      <c r="KY151" s="16"/>
      <c r="KZ151" s="16"/>
      <c r="LA151" s="16"/>
      <c r="LB151" s="16"/>
      <c r="LC151" s="16"/>
      <c r="LD151" s="16"/>
      <c r="LE151" s="16"/>
      <c r="LF151" s="10"/>
      <c r="LG151" s="10"/>
      <c r="LH151" s="10"/>
      <c r="LI151" s="10"/>
      <c r="LJ151" s="10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4"/>
      <c r="OS151" s="14"/>
      <c r="OT151" s="14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</row>
    <row r="152" spans="1:711" x14ac:dyDescent="0.25">
      <c r="A152" s="1" t="s">
        <v>159</v>
      </c>
      <c r="B152" s="25">
        <f>SUM(B8:B151)</f>
        <v>14939508621.839998</v>
      </c>
      <c r="C152" s="25">
        <f>SUM(C8:C151)</f>
        <v>17342845208.720009</v>
      </c>
      <c r="D152" s="25">
        <f>SUM(D8:D151)</f>
        <v>16567164489.82</v>
      </c>
      <c r="E152" s="25">
        <f t="shared" ref="E152:M152" si="53">SUM(E8:E151)</f>
        <v>4364396800</v>
      </c>
      <c r="F152" s="25">
        <f t="shared" si="53"/>
        <v>4612396800</v>
      </c>
      <c r="G152" s="25">
        <f t="shared" si="53"/>
        <v>4612396800</v>
      </c>
      <c r="H152" s="30">
        <f>SUM(H8:H151)</f>
        <v>3772232800</v>
      </c>
      <c r="I152" s="30">
        <f>SUM(I8:I151)</f>
        <v>3772232800</v>
      </c>
      <c r="J152" s="30">
        <f t="shared" si="53"/>
        <v>3772232800</v>
      </c>
      <c r="K152" s="30">
        <f t="shared" si="53"/>
        <v>592164000</v>
      </c>
      <c r="L152" s="30">
        <f t="shared" si="53"/>
        <v>840164000</v>
      </c>
      <c r="M152" s="30">
        <f t="shared" si="53"/>
        <v>840164000</v>
      </c>
      <c r="N152" s="25">
        <f>SUM(N8:N151)</f>
        <v>3861918169.3800006</v>
      </c>
      <c r="O152" s="25">
        <f>SUM(O8:O151)</f>
        <v>4807531824.9699993</v>
      </c>
      <c r="P152" s="25">
        <f t="shared" ref="P152:DG152" si="54">SUM(P8:P151)</f>
        <v>4077788346.79</v>
      </c>
      <c r="Q152" s="30">
        <f t="shared" si="54"/>
        <v>55371116.969999999</v>
      </c>
      <c r="R152" s="30">
        <f t="shared" si="54"/>
        <v>55371116.969999999</v>
      </c>
      <c r="S152" s="30">
        <f t="shared" si="54"/>
        <v>52315800.93</v>
      </c>
      <c r="T152" s="30">
        <f t="shared" si="54"/>
        <v>0</v>
      </c>
      <c r="U152" s="30">
        <f t="shared" si="54"/>
        <v>108000000</v>
      </c>
      <c r="V152" s="30">
        <f t="shared" si="54"/>
        <v>107538800.07000001</v>
      </c>
      <c r="W152" s="30">
        <f t="shared" si="54"/>
        <v>0</v>
      </c>
      <c r="X152" s="30">
        <f t="shared" si="54"/>
        <v>73000000</v>
      </c>
      <c r="Y152" s="30">
        <f t="shared" si="54"/>
        <v>73000000</v>
      </c>
      <c r="Z152" s="30">
        <f t="shared" si="54"/>
        <v>0</v>
      </c>
      <c r="AA152" s="30">
        <f t="shared" si="54"/>
        <v>26435423.069999997</v>
      </c>
      <c r="AB152" s="30">
        <f t="shared" si="54"/>
        <v>26431406.73</v>
      </c>
      <c r="AC152" s="30">
        <f t="shared" si="54"/>
        <v>10028710</v>
      </c>
      <c r="AD152" s="30">
        <f t="shared" si="54"/>
        <v>10028710</v>
      </c>
      <c r="AE152" s="30">
        <f t="shared" si="54"/>
        <v>9141533.5</v>
      </c>
      <c r="AF152" s="30">
        <f t="shared" si="54"/>
        <v>1157600</v>
      </c>
      <c r="AG152" s="30">
        <f t="shared" si="54"/>
        <v>1157600</v>
      </c>
      <c r="AH152" s="30">
        <f t="shared" si="54"/>
        <v>1098017.75</v>
      </c>
      <c r="AI152" s="30">
        <f t="shared" si="54"/>
        <v>46916464.649999999</v>
      </c>
      <c r="AJ152" s="30">
        <f t="shared" si="54"/>
        <v>46916464.649999999</v>
      </c>
      <c r="AK152" s="30">
        <f t="shared" si="54"/>
        <v>39349345.579999998</v>
      </c>
      <c r="AL152" s="30">
        <f t="shared" si="54"/>
        <v>327353540</v>
      </c>
      <c r="AM152" s="30">
        <f t="shared" si="54"/>
        <v>327353540</v>
      </c>
      <c r="AN152" s="30">
        <f t="shared" si="54"/>
        <v>60582710.600000001</v>
      </c>
      <c r="AO152" s="30">
        <f t="shared" si="54"/>
        <v>128866240</v>
      </c>
      <c r="AP152" s="30">
        <f t="shared" si="54"/>
        <v>53808879.979999997</v>
      </c>
      <c r="AQ152" s="30">
        <f t="shared" si="54"/>
        <v>53808879.950000003</v>
      </c>
      <c r="AR152" s="49">
        <f t="shared" si="54"/>
        <v>22386022</v>
      </c>
      <c r="AS152" s="49">
        <f t="shared" si="54"/>
        <v>22386021.999999996</v>
      </c>
      <c r="AT152" s="30">
        <f t="shared" si="54"/>
        <v>22386021.999999996</v>
      </c>
      <c r="AU152" s="30">
        <f>SUM(AU8:AU151)</f>
        <v>0</v>
      </c>
      <c r="AV152" s="30">
        <f>SUM(AV8:AV151)</f>
        <v>49408922.129999995</v>
      </c>
      <c r="AW152" s="30">
        <f t="shared" si="54"/>
        <v>49408922.129999995</v>
      </c>
      <c r="AX152" s="30">
        <f t="shared" si="54"/>
        <v>314940471.79000002</v>
      </c>
      <c r="AY152" s="30">
        <f t="shared" si="54"/>
        <v>390583911.82999998</v>
      </c>
      <c r="AZ152" s="30">
        <f t="shared" si="54"/>
        <v>341885419.48000002</v>
      </c>
      <c r="BA152" s="30">
        <f t="shared" si="54"/>
        <v>0</v>
      </c>
      <c r="BB152" s="30">
        <f t="shared" si="54"/>
        <v>2000000</v>
      </c>
      <c r="BC152" s="30">
        <f t="shared" si="54"/>
        <v>2000000</v>
      </c>
      <c r="BD152" s="30">
        <f t="shared" si="54"/>
        <v>35929929.599999994</v>
      </c>
      <c r="BE152" s="30">
        <f t="shared" si="54"/>
        <v>53116050.859999999</v>
      </c>
      <c r="BF152" s="30">
        <f t="shared" si="54"/>
        <v>53116050.859999999</v>
      </c>
      <c r="BG152" s="30">
        <f t="shared" si="54"/>
        <v>70305710</v>
      </c>
      <c r="BH152" s="30">
        <f t="shared" si="54"/>
        <v>90323435</v>
      </c>
      <c r="BI152" s="30">
        <f t="shared" si="54"/>
        <v>90323435</v>
      </c>
      <c r="BJ152" s="30">
        <f t="shared" si="54"/>
        <v>20033561.439999998</v>
      </c>
      <c r="BK152" s="30">
        <f t="shared" si="54"/>
        <v>27367239.870000001</v>
      </c>
      <c r="BL152" s="30">
        <f t="shared" si="54"/>
        <v>27367239.870000001</v>
      </c>
      <c r="BM152" s="30">
        <f t="shared" si="54"/>
        <v>7981320</v>
      </c>
      <c r="BN152" s="30">
        <f t="shared" si="54"/>
        <v>16642489.039999999</v>
      </c>
      <c r="BO152" s="30">
        <f t="shared" si="54"/>
        <v>15250464.1</v>
      </c>
      <c r="BP152" s="30">
        <f t="shared" si="54"/>
        <v>0</v>
      </c>
      <c r="BQ152" s="30">
        <f t="shared" si="54"/>
        <v>34737704</v>
      </c>
      <c r="BR152" s="30">
        <f t="shared" si="54"/>
        <v>34507855</v>
      </c>
      <c r="BS152" s="30">
        <f t="shared" si="54"/>
        <v>0</v>
      </c>
      <c r="BT152" s="30">
        <f t="shared" si="54"/>
        <v>10000000</v>
      </c>
      <c r="BU152" s="30">
        <f t="shared" si="54"/>
        <v>10000000</v>
      </c>
      <c r="BV152" s="30">
        <f t="shared" si="54"/>
        <v>77193865.99999997</v>
      </c>
      <c r="BW152" s="30">
        <f t="shared" si="54"/>
        <v>19353695.900000002</v>
      </c>
      <c r="BX152" s="30">
        <f t="shared" si="54"/>
        <v>19304573.900000006</v>
      </c>
      <c r="BY152" s="30">
        <f t="shared" si="54"/>
        <v>0</v>
      </c>
      <c r="BZ152" s="30">
        <f t="shared" si="54"/>
        <v>179404947.04999998</v>
      </c>
      <c r="CA152" s="30">
        <f t="shared" si="54"/>
        <v>162279622.17999998</v>
      </c>
      <c r="CB152" s="30">
        <f t="shared" si="54"/>
        <v>173956314.06999999</v>
      </c>
      <c r="CC152" s="30">
        <f t="shared" si="54"/>
        <v>173956314.06999996</v>
      </c>
      <c r="CD152" s="30">
        <f t="shared" si="54"/>
        <v>168810443.76000005</v>
      </c>
      <c r="CE152" s="30">
        <f t="shared" si="54"/>
        <v>13264848.48</v>
      </c>
      <c r="CF152" s="30">
        <f t="shared" si="54"/>
        <v>13264848.48</v>
      </c>
      <c r="CG152" s="30">
        <f t="shared" si="54"/>
        <v>12720146.67</v>
      </c>
      <c r="CH152" s="30">
        <f t="shared" si="54"/>
        <v>22866459</v>
      </c>
      <c r="CI152" s="30">
        <f t="shared" si="54"/>
        <v>16603422.120000001</v>
      </c>
      <c r="CJ152" s="30">
        <f t="shared" si="54"/>
        <v>16586733.35</v>
      </c>
      <c r="CK152" s="30">
        <f t="shared" si="54"/>
        <v>127540000</v>
      </c>
      <c r="CL152" s="30">
        <f t="shared" si="54"/>
        <v>81516458.159999996</v>
      </c>
      <c r="CM152" s="30">
        <f t="shared" si="54"/>
        <v>26946624.420000002</v>
      </c>
      <c r="CN152" s="30">
        <f t="shared" si="54"/>
        <v>8780000</v>
      </c>
      <c r="CO152" s="30">
        <f t="shared" si="54"/>
        <v>6066753.2199999997</v>
      </c>
      <c r="CP152" s="30">
        <f t="shared" si="54"/>
        <v>6066753.2199999997</v>
      </c>
      <c r="CQ152" s="30">
        <f t="shared" si="54"/>
        <v>5385342</v>
      </c>
      <c r="CR152" s="30">
        <f t="shared" si="54"/>
        <v>5385342</v>
      </c>
      <c r="CS152" s="30">
        <f>SUM(CS8:CS151)</f>
        <v>3839543.46</v>
      </c>
      <c r="CT152" s="30">
        <f t="shared" si="54"/>
        <v>41916977</v>
      </c>
      <c r="CU152" s="30">
        <f t="shared" si="54"/>
        <v>42762225</v>
      </c>
      <c r="CV152" s="30">
        <f t="shared" si="54"/>
        <v>42369965.109999999</v>
      </c>
      <c r="CW152" s="30">
        <f t="shared" si="54"/>
        <v>47437150</v>
      </c>
      <c r="CX152" s="30">
        <f t="shared" si="54"/>
        <v>47437150</v>
      </c>
      <c r="CY152" s="30">
        <f t="shared" si="54"/>
        <v>47437150</v>
      </c>
      <c r="CZ152" s="30">
        <f t="shared" si="54"/>
        <v>225000000</v>
      </c>
      <c r="DA152" s="30">
        <f t="shared" si="54"/>
        <v>307000000</v>
      </c>
      <c r="DB152" s="30">
        <f t="shared" si="54"/>
        <v>283255466.99000007</v>
      </c>
      <c r="DC152" s="30">
        <f t="shared" si="54"/>
        <v>25000000</v>
      </c>
      <c r="DD152" s="30">
        <f t="shared" si="54"/>
        <v>25000000</v>
      </c>
      <c r="DE152" s="30">
        <f t="shared" si="54"/>
        <v>25000000</v>
      </c>
      <c r="DF152" s="30">
        <f t="shared" si="54"/>
        <v>0</v>
      </c>
      <c r="DG152" s="30">
        <f t="shared" si="54"/>
        <v>2000000</v>
      </c>
      <c r="DH152" s="30">
        <f t="shared" ref="DH152:HE152" si="55">SUM(DH8:DH151)</f>
        <v>2000000</v>
      </c>
      <c r="DI152" s="30">
        <f t="shared" si="55"/>
        <v>9000000</v>
      </c>
      <c r="DJ152" s="30">
        <f t="shared" si="55"/>
        <v>9000000</v>
      </c>
      <c r="DK152" s="30">
        <f t="shared" si="55"/>
        <v>1368527.24</v>
      </c>
      <c r="DL152" s="30">
        <f>SUM(DL8:DL151)</f>
        <v>216496005</v>
      </c>
      <c r="DM152" s="30">
        <f>SUM(DM8:DM151)</f>
        <v>212141639</v>
      </c>
      <c r="DN152" s="30">
        <f t="shared" si="55"/>
        <v>183322088.11000001</v>
      </c>
      <c r="DO152" s="30">
        <f t="shared" si="55"/>
        <v>67935913.969999999</v>
      </c>
      <c r="DP152" s="30">
        <f t="shared" si="55"/>
        <v>52099809.640000001</v>
      </c>
      <c r="DQ152" s="30">
        <f t="shared" si="55"/>
        <v>46189817.900000006</v>
      </c>
      <c r="DR152" s="30">
        <f t="shared" si="55"/>
        <v>8748064.5199999996</v>
      </c>
      <c r="DS152" s="30">
        <f t="shared" si="55"/>
        <v>8748064.5199999996</v>
      </c>
      <c r="DT152" s="30">
        <f t="shared" si="55"/>
        <v>8410691.5099999998</v>
      </c>
      <c r="DU152" s="30">
        <f t="shared" si="55"/>
        <v>43309185</v>
      </c>
      <c r="DV152" s="30">
        <f t="shared" si="55"/>
        <v>39789146.460000001</v>
      </c>
      <c r="DW152" s="30">
        <f t="shared" si="55"/>
        <v>31470735.239999998</v>
      </c>
      <c r="DX152" s="30">
        <f t="shared" si="55"/>
        <v>2000000</v>
      </c>
      <c r="DY152" s="30">
        <f t="shared" si="55"/>
        <v>1770000.2</v>
      </c>
      <c r="DZ152" s="30">
        <f t="shared" si="55"/>
        <v>0</v>
      </c>
      <c r="EA152" s="30">
        <f t="shared" si="55"/>
        <v>8740722.4199999999</v>
      </c>
      <c r="EB152" s="30">
        <f t="shared" si="55"/>
        <v>8740722.4199999999</v>
      </c>
      <c r="EC152" s="30">
        <f t="shared" si="55"/>
        <v>8740722.4199999999</v>
      </c>
      <c r="ED152" s="30">
        <f t="shared" si="55"/>
        <v>172847930</v>
      </c>
      <c r="EE152" s="30">
        <f t="shared" si="55"/>
        <v>172847930</v>
      </c>
      <c r="EF152" s="30">
        <f t="shared" si="55"/>
        <v>116280837.29000001</v>
      </c>
      <c r="EG152" s="30">
        <f t="shared" si="55"/>
        <v>0</v>
      </c>
      <c r="EH152" s="30">
        <f t="shared" si="55"/>
        <v>1000000</v>
      </c>
      <c r="EI152" s="30">
        <f t="shared" si="55"/>
        <v>1000000</v>
      </c>
      <c r="EJ152" s="30">
        <f t="shared" si="55"/>
        <v>2331000</v>
      </c>
      <c r="EK152" s="30">
        <f t="shared" si="55"/>
        <v>1835900</v>
      </c>
      <c r="EL152" s="30">
        <f t="shared" si="55"/>
        <v>900048.76</v>
      </c>
      <c r="EM152" s="30">
        <f t="shared" si="55"/>
        <v>0</v>
      </c>
      <c r="EN152" s="30">
        <f t="shared" si="55"/>
        <v>21000000</v>
      </c>
      <c r="EO152" s="30">
        <f t="shared" si="55"/>
        <v>18304203.899999999</v>
      </c>
      <c r="EP152" s="30">
        <f t="shared" si="55"/>
        <v>0</v>
      </c>
      <c r="EQ152" s="30">
        <f t="shared" si="55"/>
        <v>50505050.510000005</v>
      </c>
      <c r="ER152" s="30">
        <f t="shared" si="55"/>
        <v>34857633.189999998</v>
      </c>
      <c r="ES152" s="30">
        <f t="shared" si="55"/>
        <v>100114100</v>
      </c>
      <c r="ET152" s="30">
        <f t="shared" si="55"/>
        <v>100114100</v>
      </c>
      <c r="EU152" s="30">
        <f t="shared" si="55"/>
        <v>85594298.200000003</v>
      </c>
      <c r="EV152" s="30">
        <f t="shared" si="55"/>
        <v>325583030.30000001</v>
      </c>
      <c r="EW152" s="30">
        <f t="shared" si="55"/>
        <v>325583030.30000001</v>
      </c>
      <c r="EX152" s="30">
        <f t="shared" si="55"/>
        <v>325583030.29000002</v>
      </c>
      <c r="EY152" s="30">
        <f t="shared" si="55"/>
        <v>10000000</v>
      </c>
      <c r="EZ152" s="30">
        <f t="shared" si="55"/>
        <v>49999999.999999993</v>
      </c>
      <c r="FA152" s="30">
        <f>SUM(FA8:FA151)</f>
        <v>44202355.57</v>
      </c>
      <c r="FB152" s="30">
        <f t="shared" si="55"/>
        <v>0</v>
      </c>
      <c r="FC152" s="30">
        <f t="shared" si="55"/>
        <v>73086500</v>
      </c>
      <c r="FD152" s="30">
        <f t="shared" si="55"/>
        <v>72753335</v>
      </c>
      <c r="FE152" s="30">
        <f t="shared" si="55"/>
        <v>3027312</v>
      </c>
      <c r="FF152" s="30">
        <f t="shared" si="55"/>
        <v>3027312</v>
      </c>
      <c r="FG152" s="30">
        <f t="shared" si="55"/>
        <v>1016549.88</v>
      </c>
      <c r="FH152" s="30">
        <f t="shared" si="55"/>
        <v>176556775.72</v>
      </c>
      <c r="FI152" s="30">
        <f t="shared" si="55"/>
        <v>185949998.68000001</v>
      </c>
      <c r="FJ152" s="30">
        <f t="shared" si="55"/>
        <v>161431481.41999999</v>
      </c>
      <c r="FK152" s="30">
        <f t="shared" si="55"/>
        <v>100954408.59999999</v>
      </c>
      <c r="FL152" s="30">
        <f t="shared" si="55"/>
        <v>100954408.59999999</v>
      </c>
      <c r="FM152" s="30">
        <f t="shared" si="55"/>
        <v>97952166.670000017</v>
      </c>
      <c r="FN152" s="30">
        <f t="shared" si="55"/>
        <v>25000000</v>
      </c>
      <c r="FO152" s="30">
        <f t="shared" si="55"/>
        <v>25000000</v>
      </c>
      <c r="FP152" s="30">
        <f t="shared" si="55"/>
        <v>23960386.310000002</v>
      </c>
      <c r="FQ152" s="30">
        <f t="shared" si="55"/>
        <v>10000000</v>
      </c>
      <c r="FR152" s="30">
        <f t="shared" si="55"/>
        <v>3766607.5</v>
      </c>
      <c r="FS152" s="30">
        <f t="shared" si="55"/>
        <v>3766607.5</v>
      </c>
      <c r="FT152" s="30">
        <f t="shared" si="55"/>
        <v>0</v>
      </c>
      <c r="FU152" s="30">
        <f t="shared" si="55"/>
        <v>14900000</v>
      </c>
      <c r="FV152" s="30">
        <f t="shared" si="55"/>
        <v>14900000</v>
      </c>
      <c r="FW152" s="30">
        <f t="shared" si="55"/>
        <v>212599400</v>
      </c>
      <c r="FX152" s="30">
        <f t="shared" si="55"/>
        <v>212599404.69999996</v>
      </c>
      <c r="FY152" s="30">
        <f t="shared" si="55"/>
        <v>185642205.24000001</v>
      </c>
      <c r="FZ152" s="30">
        <f t="shared" si="55"/>
        <v>52773090.020000003</v>
      </c>
      <c r="GA152" s="30">
        <f t="shared" si="55"/>
        <v>83637421.25</v>
      </c>
      <c r="GB152" s="30">
        <f t="shared" si="55"/>
        <v>30597089.539999999</v>
      </c>
      <c r="GC152" s="30">
        <f t="shared" si="55"/>
        <v>533061.52</v>
      </c>
      <c r="GD152" s="30">
        <f t="shared" si="55"/>
        <v>844822.94000000006</v>
      </c>
      <c r="GE152" s="30">
        <f t="shared" si="55"/>
        <v>309225.99</v>
      </c>
      <c r="GF152" s="30">
        <f t="shared" si="55"/>
        <v>0</v>
      </c>
      <c r="GG152" s="30">
        <f t="shared" si="55"/>
        <v>43362230</v>
      </c>
      <c r="GH152" s="30">
        <f t="shared" si="55"/>
        <v>43357886.130000003</v>
      </c>
      <c r="GI152" s="30">
        <f t="shared" si="55"/>
        <v>20500000</v>
      </c>
      <c r="GJ152" s="30">
        <f t="shared" si="55"/>
        <v>16625000</v>
      </c>
      <c r="GK152" s="30">
        <f t="shared" si="55"/>
        <v>16625000</v>
      </c>
      <c r="GL152" s="30">
        <f t="shared" si="55"/>
        <v>798817</v>
      </c>
      <c r="GM152" s="30">
        <f t="shared" si="55"/>
        <v>798817</v>
      </c>
      <c r="GN152" s="30">
        <f t="shared" si="55"/>
        <v>798817</v>
      </c>
      <c r="GO152" s="30">
        <f t="shared" si="55"/>
        <v>23229490</v>
      </c>
      <c r="GP152" s="30">
        <f t="shared" si="55"/>
        <v>61363790</v>
      </c>
      <c r="GQ152" s="30">
        <f t="shared" si="55"/>
        <v>59532053.630000003</v>
      </c>
      <c r="GR152" s="30">
        <f t="shared" si="55"/>
        <v>7965053</v>
      </c>
      <c r="GS152" s="30">
        <f t="shared" si="55"/>
        <v>7965053</v>
      </c>
      <c r="GT152" s="30">
        <f t="shared" si="55"/>
        <v>7965052.9900000002</v>
      </c>
      <c r="GU152" s="30">
        <f t="shared" si="55"/>
        <v>537635</v>
      </c>
      <c r="GV152" s="30">
        <f t="shared" si="55"/>
        <v>537635</v>
      </c>
      <c r="GW152" s="30">
        <f t="shared" si="55"/>
        <v>537635</v>
      </c>
      <c r="GX152" s="30">
        <f t="shared" si="55"/>
        <v>376344</v>
      </c>
      <c r="GY152" s="30">
        <f t="shared" si="55"/>
        <v>376344</v>
      </c>
      <c r="GZ152" s="30">
        <f t="shared" si="55"/>
        <v>376344</v>
      </c>
      <c r="HA152" s="30">
        <f t="shared" si="55"/>
        <v>243238860</v>
      </c>
      <c r="HB152" s="30">
        <f t="shared" si="55"/>
        <v>243238860</v>
      </c>
      <c r="HC152" s="30">
        <f t="shared" si="55"/>
        <v>243238860</v>
      </c>
      <c r="HD152" s="30">
        <f t="shared" si="55"/>
        <v>43668081</v>
      </c>
      <c r="HE152" s="30">
        <f t="shared" si="55"/>
        <v>46485377</v>
      </c>
      <c r="HF152" s="30">
        <f t="shared" ref="HF152:LE152" si="56">SUM(HF8:HF151)</f>
        <v>41392336.109999999</v>
      </c>
      <c r="HG152" s="30">
        <f t="shared" si="56"/>
        <v>93309247.310000002</v>
      </c>
      <c r="HH152" s="30">
        <f t="shared" si="56"/>
        <v>177333333.33000001</v>
      </c>
      <c r="HI152" s="30">
        <f t="shared" si="56"/>
        <v>169469488.56</v>
      </c>
      <c r="HJ152" s="30">
        <f t="shared" si="56"/>
        <v>0</v>
      </c>
      <c r="HK152" s="30">
        <f t="shared" si="56"/>
        <v>40796851.520000003</v>
      </c>
      <c r="HL152" s="30">
        <f t="shared" si="56"/>
        <v>21847560.280000001</v>
      </c>
      <c r="HM152" s="30">
        <f t="shared" si="56"/>
        <v>32863000</v>
      </c>
      <c r="HN152" s="30">
        <f t="shared" si="56"/>
        <v>49189000</v>
      </c>
      <c r="HO152" s="30">
        <f t="shared" si="56"/>
        <v>48676548.069999993</v>
      </c>
      <c r="HP152" s="30">
        <f t="shared" si="56"/>
        <v>5816000</v>
      </c>
      <c r="HQ152" s="30">
        <f t="shared" si="56"/>
        <v>8166000</v>
      </c>
      <c r="HR152" s="30">
        <f t="shared" si="56"/>
        <v>7459215.6900000004</v>
      </c>
      <c r="HS152" s="30">
        <f t="shared" si="56"/>
        <v>14786000</v>
      </c>
      <c r="HT152" s="30">
        <f t="shared" si="56"/>
        <v>16266000</v>
      </c>
      <c r="HU152" s="30">
        <f t="shared" si="56"/>
        <v>16255964.859999999</v>
      </c>
      <c r="HV152" s="30">
        <f t="shared" si="56"/>
        <v>14428000</v>
      </c>
      <c r="HW152" s="30">
        <f t="shared" si="56"/>
        <v>15707000</v>
      </c>
      <c r="HX152" s="30">
        <f t="shared" si="56"/>
        <v>13753123.09</v>
      </c>
      <c r="HY152" s="30">
        <f t="shared" si="56"/>
        <v>390000</v>
      </c>
      <c r="HZ152" s="30">
        <f t="shared" si="56"/>
        <v>790000</v>
      </c>
      <c r="IA152" s="30">
        <f t="shared" si="56"/>
        <v>741048.22</v>
      </c>
      <c r="IB152" s="30">
        <f t="shared" si="56"/>
        <v>1650000</v>
      </c>
      <c r="IC152" s="30">
        <f t="shared" si="56"/>
        <v>1000000</v>
      </c>
      <c r="ID152" s="30">
        <f t="shared" si="56"/>
        <v>878449.38</v>
      </c>
      <c r="IE152" s="30">
        <f t="shared" si="56"/>
        <v>200000</v>
      </c>
      <c r="IF152" s="30">
        <f t="shared" si="56"/>
        <v>200000</v>
      </c>
      <c r="IG152" s="30">
        <f t="shared" si="56"/>
        <v>200000</v>
      </c>
      <c r="IH152" s="25">
        <f t="shared" si="56"/>
        <v>6095431152.46</v>
      </c>
      <c r="II152" s="25">
        <f t="shared" si="56"/>
        <v>6010149466.5799961</v>
      </c>
      <c r="IJ152" s="25">
        <f t="shared" si="56"/>
        <v>6003959075.9600019</v>
      </c>
      <c r="IK152" s="30">
        <f t="shared" si="56"/>
        <v>2666013833</v>
      </c>
      <c r="IL152" s="30">
        <f t="shared" si="56"/>
        <v>2604258744</v>
      </c>
      <c r="IM152" s="30">
        <f t="shared" si="56"/>
        <v>2604258744</v>
      </c>
      <c r="IN152" s="30">
        <f t="shared" si="56"/>
        <v>10626000</v>
      </c>
      <c r="IO152" s="30">
        <f t="shared" si="56"/>
        <v>10626000</v>
      </c>
      <c r="IP152" s="30">
        <f t="shared" si="56"/>
        <v>10626000</v>
      </c>
      <c r="IQ152" s="30">
        <f t="shared" si="56"/>
        <v>3167256805.25</v>
      </c>
      <c r="IR152" s="30">
        <f t="shared" si="56"/>
        <v>3167256805.25</v>
      </c>
      <c r="IS152" s="30">
        <f t="shared" si="56"/>
        <v>3167256805.25</v>
      </c>
      <c r="IT152" s="30">
        <f t="shared" si="56"/>
        <v>32095840.75</v>
      </c>
      <c r="IU152" s="30">
        <f t="shared" si="56"/>
        <v>32095840.75</v>
      </c>
      <c r="IV152" s="30">
        <f t="shared" si="56"/>
        <v>32095840.75</v>
      </c>
      <c r="IW152" s="30">
        <f t="shared" si="56"/>
        <v>1453800</v>
      </c>
      <c r="IX152" s="30">
        <f t="shared" si="56"/>
        <v>1453800</v>
      </c>
      <c r="IY152" s="30">
        <f t="shared" si="56"/>
        <v>1453800</v>
      </c>
      <c r="IZ152" s="30">
        <f t="shared" si="56"/>
        <v>31325953</v>
      </c>
      <c r="JA152" s="30">
        <f t="shared" si="56"/>
        <v>31325953</v>
      </c>
      <c r="JB152" s="30">
        <f t="shared" si="56"/>
        <v>31325953</v>
      </c>
      <c r="JC152" s="30">
        <f t="shared" si="56"/>
        <v>52457929.819999993</v>
      </c>
      <c r="JD152" s="30">
        <f t="shared" si="56"/>
        <v>29110796.390000001</v>
      </c>
      <c r="JE152" s="30">
        <f t="shared" si="56"/>
        <v>29091847.710000001</v>
      </c>
      <c r="JF152" s="30">
        <f t="shared" si="56"/>
        <v>89778209.629999995</v>
      </c>
      <c r="JG152" s="30">
        <f t="shared" si="56"/>
        <v>89778209.63000001</v>
      </c>
      <c r="JH152" s="30">
        <f t="shared" si="56"/>
        <v>86775011.980000004</v>
      </c>
      <c r="JI152" s="30">
        <f t="shared" si="56"/>
        <v>2167473</v>
      </c>
      <c r="JJ152" s="30">
        <f t="shared" si="56"/>
        <v>256410</v>
      </c>
      <c r="JK152" s="30">
        <f t="shared" si="56"/>
        <v>101640</v>
      </c>
      <c r="JL152" s="30">
        <f t="shared" si="56"/>
        <v>403407.75</v>
      </c>
      <c r="JM152" s="30">
        <f t="shared" si="56"/>
        <v>403407.75</v>
      </c>
      <c r="JN152" s="30">
        <f t="shared" si="56"/>
        <v>383774.26999999996</v>
      </c>
      <c r="JO152" s="30">
        <f t="shared" si="56"/>
        <v>21260712.169999994</v>
      </c>
      <c r="JP152" s="30">
        <f t="shared" si="56"/>
        <v>21260712.169999994</v>
      </c>
      <c r="JQ152" s="30">
        <f t="shared" si="56"/>
        <v>21260712.169999994</v>
      </c>
      <c r="JR152" s="30">
        <f t="shared" si="56"/>
        <v>2912433.6900000009</v>
      </c>
      <c r="JS152" s="30">
        <f t="shared" si="56"/>
        <v>2912433.24</v>
      </c>
      <c r="JT152" s="30">
        <f t="shared" si="56"/>
        <v>1958140.2099999997</v>
      </c>
      <c r="JU152" s="30">
        <f t="shared" si="56"/>
        <v>2204154.4</v>
      </c>
      <c r="JV152" s="30">
        <f t="shared" si="56"/>
        <v>2204154.4</v>
      </c>
      <c r="JW152" s="30">
        <f t="shared" si="56"/>
        <v>384105.20999999996</v>
      </c>
      <c r="JX152" s="30">
        <f t="shared" si="56"/>
        <v>15179700</v>
      </c>
      <c r="JY152" s="30">
        <f t="shared" si="56"/>
        <v>16911300</v>
      </c>
      <c r="JZ152" s="30">
        <f t="shared" si="56"/>
        <v>16910887.390000001</v>
      </c>
      <c r="KA152" s="30">
        <f t="shared" si="56"/>
        <v>294900</v>
      </c>
      <c r="KB152" s="30">
        <f t="shared" si="56"/>
        <v>294900</v>
      </c>
      <c r="KC152" s="30">
        <f t="shared" si="56"/>
        <v>75814.02</v>
      </c>
      <c r="KD152" s="25">
        <f>SUM(KD8:KD151)</f>
        <v>617762500</v>
      </c>
      <c r="KE152" s="25">
        <f>SUM(KE8:KE151)</f>
        <v>1912767117.1699996</v>
      </c>
      <c r="KF152" s="25">
        <f t="shared" si="56"/>
        <v>1873020267.0699999</v>
      </c>
      <c r="KG152" s="30">
        <f t="shared" si="56"/>
        <v>0</v>
      </c>
      <c r="KH152" s="30">
        <f t="shared" si="56"/>
        <v>107779560</v>
      </c>
      <c r="KI152" s="30">
        <f t="shared" si="56"/>
        <v>103767228.25999999</v>
      </c>
      <c r="KJ152" s="30">
        <f t="shared" si="56"/>
        <v>0</v>
      </c>
      <c r="KK152" s="30">
        <f t="shared" si="56"/>
        <v>29577613.07</v>
      </c>
      <c r="KL152" s="30">
        <f t="shared" si="56"/>
        <v>29577613.059999999</v>
      </c>
      <c r="KM152" s="30">
        <f t="shared" si="56"/>
        <v>0</v>
      </c>
      <c r="KN152" s="30">
        <f t="shared" si="56"/>
        <v>15900000</v>
      </c>
      <c r="KO152" s="30">
        <f t="shared" si="56"/>
        <v>10079934.73</v>
      </c>
      <c r="KP152" s="30">
        <f t="shared" si="56"/>
        <v>0</v>
      </c>
      <c r="KQ152" s="30">
        <f t="shared" si="56"/>
        <v>698000000</v>
      </c>
      <c r="KR152" s="30">
        <f t="shared" si="56"/>
        <v>668085591.14999998</v>
      </c>
      <c r="KS152" s="30">
        <f t="shared" si="56"/>
        <v>606762500</v>
      </c>
      <c r="KT152" s="30">
        <f t="shared" si="56"/>
        <v>606762500</v>
      </c>
      <c r="KU152" s="30">
        <f t="shared" si="56"/>
        <v>606762500</v>
      </c>
      <c r="KV152" s="30">
        <f t="shared" si="56"/>
        <v>0</v>
      </c>
      <c r="KW152" s="30">
        <f t="shared" si="56"/>
        <v>443268400</v>
      </c>
      <c r="KX152" s="30">
        <f t="shared" si="56"/>
        <v>443268400</v>
      </c>
      <c r="KY152" s="30">
        <f t="shared" si="56"/>
        <v>1000000</v>
      </c>
      <c r="KZ152" s="30">
        <f t="shared" si="56"/>
        <v>1000000</v>
      </c>
      <c r="LA152" s="30">
        <f t="shared" si="56"/>
        <v>1000000</v>
      </c>
      <c r="LB152" s="30">
        <f>SUM(LB8:LB151)</f>
        <v>10000000</v>
      </c>
      <c r="LC152" s="30">
        <f>SUM(LC8:LC151)</f>
        <v>10000000</v>
      </c>
      <c r="LD152" s="30">
        <f t="shared" si="56"/>
        <v>10000000</v>
      </c>
      <c r="LE152" s="30">
        <f t="shared" si="56"/>
        <v>0</v>
      </c>
      <c r="LF152" s="30">
        <f t="shared" ref="LF152:LJ152" si="57">SUM(LF8:LF151)</f>
        <v>478999.87</v>
      </c>
      <c r="LG152" s="30">
        <f t="shared" si="57"/>
        <v>478999.87</v>
      </c>
      <c r="LH152" s="30">
        <f t="shared" si="57"/>
        <v>0</v>
      </c>
      <c r="LI152" s="30">
        <f t="shared" si="57"/>
        <v>44.23</v>
      </c>
      <c r="LJ152" s="30">
        <f t="shared" si="57"/>
        <v>0</v>
      </c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4"/>
      <c r="OS152" s="14"/>
      <c r="OT152" s="14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</row>
    <row r="153" spans="1:711" x14ac:dyDescent="0.25">
      <c r="C153" s="13"/>
      <c r="D153" s="13"/>
      <c r="E153" s="13"/>
      <c r="F153" s="18"/>
      <c r="G153" s="18"/>
      <c r="H153" s="18"/>
      <c r="I153" s="13"/>
      <c r="J153" s="13"/>
      <c r="K153" s="13"/>
      <c r="L153" s="18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8"/>
      <c r="DC153" s="18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21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8"/>
      <c r="FT153" s="18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8"/>
      <c r="HD153" s="18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8"/>
      <c r="HV153" s="18"/>
      <c r="HW153" s="1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</row>
    <row r="154" spans="1:711" ht="14.25" customHeight="1" x14ac:dyDescent="0.25">
      <c r="C154" s="21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8"/>
      <c r="GQ154" s="13"/>
      <c r="GR154" s="13"/>
      <c r="GS154" s="13"/>
      <c r="GT154" s="13"/>
      <c r="GU154" s="13"/>
      <c r="GV154" s="13"/>
      <c r="GW154" s="21"/>
      <c r="GX154" s="21"/>
      <c r="GY154" s="13"/>
      <c r="GZ154" s="21"/>
      <c r="HA154" s="21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8"/>
      <c r="HU154" s="13"/>
      <c r="HV154" s="13"/>
      <c r="HW154" s="1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67"/>
      <c r="KR154" s="3"/>
      <c r="KS154" s="3"/>
      <c r="KT154" s="67"/>
      <c r="KU154" s="67"/>
      <c r="KV154" s="47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3"/>
      <c r="LZ154" s="3"/>
      <c r="MA154" s="3"/>
      <c r="MB154" s="3"/>
      <c r="MC154" s="3"/>
      <c r="MD154" s="3"/>
      <c r="ME154" s="3"/>
      <c r="MF154" s="3"/>
      <c r="MG154" s="3"/>
      <c r="MH154" s="3"/>
      <c r="MI154" s="3"/>
      <c r="MJ154" s="3"/>
      <c r="MK154" s="3"/>
      <c r="ML154" s="3"/>
      <c r="MM154" s="3"/>
      <c r="MN154" s="3"/>
      <c r="MO154" s="3"/>
      <c r="MP154" s="3"/>
      <c r="MQ154" s="3"/>
      <c r="MR154" s="3"/>
      <c r="MS154" s="3"/>
      <c r="MT154" s="3"/>
      <c r="MU154" s="3"/>
      <c r="MV154" s="3"/>
      <c r="MW154" s="3"/>
      <c r="MX154" s="3"/>
      <c r="MY154" s="3"/>
      <c r="MZ154" s="3"/>
      <c r="NA154" s="3"/>
      <c r="NB154" s="3"/>
      <c r="NC154" s="3"/>
      <c r="ND154" s="3"/>
      <c r="NE154" s="3"/>
      <c r="NF154" s="3"/>
      <c r="NG154" s="3"/>
      <c r="NH154" s="3"/>
      <c r="NI154" s="3"/>
      <c r="NJ154" s="3"/>
      <c r="NK154" s="3"/>
      <c r="NL154" s="3"/>
      <c r="NM154" s="3"/>
      <c r="NN154" s="3"/>
      <c r="NO154" s="3"/>
      <c r="NP154" s="3"/>
      <c r="NQ154" s="3"/>
      <c r="NR154" s="3"/>
      <c r="NS154" s="3"/>
      <c r="NT154" s="3"/>
      <c r="NU154" s="3"/>
      <c r="NV154" s="3"/>
      <c r="NW154" s="3"/>
      <c r="NX154" s="3"/>
      <c r="NY154" s="3"/>
      <c r="NZ154" s="3"/>
      <c r="OA154" s="3"/>
      <c r="OB154" s="3"/>
      <c r="OC154" s="3"/>
      <c r="OD154" s="3"/>
      <c r="OE154" s="3"/>
      <c r="OF154" s="3"/>
      <c r="OG154" s="3"/>
      <c r="OH154" s="3"/>
      <c r="OI154" s="3"/>
      <c r="OJ154" s="3"/>
      <c r="OK154" s="3"/>
      <c r="OL154" s="3"/>
      <c r="OM154" s="3"/>
      <c r="ON154" s="3"/>
      <c r="OO154" s="3"/>
      <c r="OP154" s="3"/>
      <c r="OQ154" s="3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</row>
    <row r="155" spans="1:711" ht="42" customHeight="1" x14ac:dyDescent="0.25">
      <c r="A155" s="15"/>
      <c r="B155" s="15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21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21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21"/>
      <c r="CK155" s="21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21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21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21"/>
      <c r="HD155" s="21"/>
      <c r="HE155" s="13"/>
      <c r="HF155" s="13"/>
      <c r="HG155" s="13"/>
      <c r="HH155" s="13"/>
      <c r="HI155" s="13"/>
      <c r="HJ155" s="13"/>
      <c r="HK155" s="21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67"/>
      <c r="KR155" s="3"/>
      <c r="KS155" s="3"/>
      <c r="KT155" s="67"/>
      <c r="KU155" s="67"/>
      <c r="KV155" s="47"/>
      <c r="KW155" s="67"/>
      <c r="KX155" s="67"/>
      <c r="KY155" s="47"/>
      <c r="KZ155" s="3"/>
      <c r="LA155" s="3"/>
      <c r="LB155" s="3"/>
      <c r="LC155" s="67"/>
      <c r="LD155" s="67"/>
      <c r="LE155" s="47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</row>
    <row r="156" spans="1:711" ht="23.25" customHeight="1" x14ac:dyDescent="0.25">
      <c r="A156" s="15"/>
      <c r="B156" s="15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21"/>
      <c r="ES156" s="13"/>
      <c r="ET156" s="13"/>
      <c r="EU156" s="13"/>
      <c r="EV156" s="13"/>
      <c r="EW156" s="13"/>
      <c r="EX156" s="13"/>
      <c r="EY156" s="13"/>
      <c r="EZ156" s="21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21"/>
      <c r="HD156" s="21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21"/>
      <c r="HS156" s="13"/>
      <c r="HT156" s="13"/>
      <c r="HU156" s="13"/>
      <c r="HV156" s="13"/>
      <c r="HW156" s="1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29"/>
      <c r="IN156" s="29"/>
      <c r="IO156" s="3"/>
      <c r="IP156" s="3"/>
      <c r="IQ156" s="3"/>
      <c r="IR156" s="3"/>
      <c r="IS156" s="29"/>
      <c r="IT156" s="29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29"/>
      <c r="JR156" s="29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29"/>
      <c r="KD156" s="29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67"/>
      <c r="KR156" s="3"/>
      <c r="KS156" s="3"/>
      <c r="KT156" s="67"/>
      <c r="KU156" s="67"/>
      <c r="KV156" s="47"/>
      <c r="KW156" s="27"/>
      <c r="KX156" s="27"/>
      <c r="KY156" s="27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</row>
    <row r="157" spans="1:711" ht="45" customHeight="1" x14ac:dyDescent="0.25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29"/>
      <c r="IN157" s="29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67"/>
      <c r="KR157" s="3"/>
      <c r="KS157" s="3"/>
      <c r="KT157" s="3"/>
      <c r="KU157" s="3"/>
      <c r="KV157" s="3"/>
      <c r="KW157" s="67"/>
      <c r="KX157" s="67"/>
      <c r="KY157" s="47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/>
      <c r="MD157" s="3"/>
      <c r="ME157" s="3"/>
      <c r="MF157" s="3"/>
      <c r="MG157" s="3"/>
      <c r="MH157" s="3"/>
      <c r="MI157" s="3"/>
      <c r="MJ157" s="3"/>
      <c r="MK157" s="3"/>
      <c r="ML157" s="3"/>
      <c r="MM157" s="3"/>
      <c r="MN157" s="3"/>
      <c r="MO157" s="3"/>
      <c r="MP157" s="3"/>
      <c r="MQ157" s="3"/>
      <c r="MR157" s="3"/>
      <c r="MS157" s="3"/>
      <c r="MT157" s="3"/>
      <c r="MU157" s="3"/>
      <c r="MV157" s="3"/>
      <c r="MW157" s="3"/>
      <c r="MX157" s="3"/>
      <c r="MY157" s="3"/>
      <c r="MZ157" s="3"/>
      <c r="NA157" s="3"/>
      <c r="NB157" s="3"/>
      <c r="NC157" s="3"/>
      <c r="ND157" s="3"/>
      <c r="NE157" s="3"/>
      <c r="NF157" s="3"/>
      <c r="NG157" s="3"/>
      <c r="NH157" s="3"/>
      <c r="NI157" s="3"/>
      <c r="NJ157" s="3"/>
      <c r="NK157" s="3"/>
      <c r="NL157" s="3"/>
      <c r="NM157" s="3"/>
      <c r="NN157" s="3"/>
      <c r="NO157" s="3"/>
      <c r="NP157" s="3"/>
      <c r="NQ157" s="3"/>
      <c r="NR157" s="3"/>
      <c r="NS157" s="3"/>
      <c r="NT157" s="3"/>
      <c r="NU157" s="3"/>
      <c r="NV157" s="3"/>
      <c r="NW157" s="3"/>
      <c r="NX157" s="3"/>
      <c r="NY157" s="3"/>
      <c r="NZ157" s="3"/>
      <c r="OA157" s="3"/>
      <c r="OB157" s="3"/>
      <c r="OC157" s="3"/>
      <c r="OD157" s="3"/>
      <c r="OE157" s="3"/>
      <c r="OF157" s="3"/>
      <c r="OG157" s="3"/>
      <c r="OH157" s="3"/>
      <c r="OI157" s="3"/>
      <c r="OJ157" s="3"/>
      <c r="OK157" s="3"/>
      <c r="OL157" s="3"/>
      <c r="OM157" s="3"/>
      <c r="ON157" s="3"/>
      <c r="OO157" s="3"/>
      <c r="OP157" s="3"/>
      <c r="OQ157" s="3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</row>
    <row r="158" spans="1:711" x14ac:dyDescent="0.25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29"/>
      <c r="IN158" s="29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67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3"/>
      <c r="LO158" s="3"/>
      <c r="LP158" s="3"/>
      <c r="LQ158" s="3"/>
      <c r="LR158" s="3"/>
      <c r="LS158" s="3"/>
      <c r="LT158" s="3"/>
      <c r="LU158" s="3"/>
      <c r="LV158" s="3"/>
      <c r="LW158" s="3"/>
      <c r="LX158" s="3"/>
      <c r="LY158" s="3"/>
      <c r="LZ158" s="3"/>
      <c r="MA158" s="3"/>
      <c r="MB158" s="3"/>
      <c r="MC158" s="3"/>
      <c r="MD158" s="3"/>
      <c r="ME158" s="3"/>
      <c r="MF158" s="3"/>
      <c r="MG158" s="3"/>
      <c r="MH158" s="3"/>
      <c r="MI158" s="3"/>
      <c r="MJ158" s="3"/>
      <c r="MK158" s="3"/>
      <c r="ML158" s="3"/>
      <c r="MM158" s="3"/>
      <c r="MN158" s="3"/>
      <c r="MO158" s="3"/>
      <c r="MP158" s="3"/>
      <c r="MQ158" s="3"/>
      <c r="MR158" s="3"/>
      <c r="MS158" s="3"/>
      <c r="MT158" s="3"/>
      <c r="MU158" s="3"/>
      <c r="MV158" s="3"/>
      <c r="MW158" s="3"/>
      <c r="MX158" s="3"/>
      <c r="MY158" s="3"/>
      <c r="MZ158" s="3"/>
      <c r="NA158" s="3"/>
      <c r="NB158" s="3"/>
      <c r="NC158" s="3"/>
      <c r="ND158" s="3"/>
      <c r="NE158" s="3"/>
      <c r="NF158" s="3"/>
      <c r="NG158" s="3"/>
      <c r="NH158" s="3"/>
      <c r="NI158" s="3"/>
      <c r="NJ158" s="3"/>
      <c r="NK158" s="3"/>
      <c r="NL158" s="3"/>
      <c r="NM158" s="3"/>
      <c r="NN158" s="3"/>
      <c r="NO158" s="3"/>
      <c r="NP158" s="3"/>
      <c r="NQ158" s="3"/>
      <c r="NR158" s="3"/>
      <c r="NS158" s="3"/>
      <c r="NT158" s="3"/>
      <c r="NU158" s="3"/>
      <c r="NV158" s="3"/>
      <c r="NW158" s="3"/>
      <c r="NX158" s="3"/>
      <c r="NY158" s="3"/>
      <c r="NZ158" s="3"/>
      <c r="OA158" s="3"/>
      <c r="OB158" s="3"/>
      <c r="OC158" s="3"/>
      <c r="OD158" s="3"/>
      <c r="OE158" s="3"/>
      <c r="OF158" s="3"/>
      <c r="OG158" s="3"/>
      <c r="OH158" s="3"/>
      <c r="OI158" s="3"/>
      <c r="OJ158" s="3"/>
      <c r="OK158" s="3"/>
      <c r="OL158" s="3"/>
      <c r="OM158" s="3"/>
      <c r="ON158" s="3"/>
      <c r="OO158" s="3"/>
      <c r="OP158" s="3"/>
      <c r="OQ158" s="3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</row>
    <row r="159" spans="1:711" x14ac:dyDescent="0.25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  <c r="MQ159" s="3"/>
      <c r="MR159" s="3"/>
      <c r="MS159" s="3"/>
      <c r="MT159" s="3"/>
      <c r="MU159" s="3"/>
      <c r="MV159" s="3"/>
      <c r="MW159" s="3"/>
      <c r="MX159" s="3"/>
      <c r="MY159" s="3"/>
      <c r="MZ159" s="3"/>
      <c r="NA159" s="3"/>
      <c r="NB159" s="3"/>
      <c r="NC159" s="3"/>
      <c r="ND159" s="3"/>
      <c r="NE159" s="3"/>
      <c r="NF159" s="3"/>
      <c r="NG159" s="3"/>
      <c r="NH159" s="3"/>
      <c r="NI159" s="3"/>
      <c r="NJ159" s="3"/>
      <c r="NK159" s="3"/>
      <c r="NL159" s="3"/>
      <c r="NM159" s="3"/>
      <c r="NN159" s="3"/>
      <c r="NO159" s="3"/>
      <c r="NP159" s="3"/>
      <c r="NQ159" s="3"/>
      <c r="NR159" s="3"/>
      <c r="NS159" s="3"/>
      <c r="NT159" s="3"/>
      <c r="NU159" s="3"/>
      <c r="NV159" s="3"/>
      <c r="NW159" s="3"/>
      <c r="NX159" s="3"/>
      <c r="NY159" s="3"/>
      <c r="NZ159" s="3"/>
      <c r="OA159" s="3"/>
      <c r="OB159" s="3"/>
      <c r="OC159" s="3"/>
      <c r="OD159" s="3"/>
      <c r="OE159" s="3"/>
      <c r="OF159" s="3"/>
      <c r="OG159" s="3"/>
      <c r="OH159" s="3"/>
      <c r="OI159" s="3"/>
      <c r="OJ159" s="3"/>
      <c r="OK159" s="3"/>
      <c r="OL159" s="3"/>
      <c r="OM159" s="3"/>
      <c r="ON159" s="3"/>
      <c r="OO159" s="3"/>
      <c r="OP159" s="3"/>
      <c r="OQ159" s="3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</row>
    <row r="160" spans="1:711" x14ac:dyDescent="0.25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29"/>
      <c r="IN160" s="29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29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/>
      <c r="MD160" s="3"/>
      <c r="ME160" s="3"/>
      <c r="MF160" s="3"/>
      <c r="MG160" s="3"/>
      <c r="MH160" s="3"/>
      <c r="MI160" s="3"/>
      <c r="MJ160" s="3"/>
      <c r="MK160" s="3"/>
      <c r="ML160" s="3"/>
      <c r="MM160" s="3"/>
      <c r="MN160" s="3"/>
      <c r="MO160" s="3"/>
      <c r="MP160" s="3"/>
      <c r="MQ160" s="3"/>
      <c r="MR160" s="3"/>
      <c r="MS160" s="3"/>
      <c r="MT160" s="3"/>
      <c r="MU160" s="3"/>
      <c r="MV160" s="3"/>
      <c r="MW160" s="3"/>
      <c r="MX160" s="3"/>
      <c r="MY160" s="3"/>
      <c r="MZ160" s="3"/>
      <c r="NA160" s="3"/>
      <c r="NB160" s="3"/>
      <c r="NC160" s="3"/>
      <c r="ND160" s="3"/>
      <c r="NE160" s="3"/>
      <c r="NF160" s="3"/>
      <c r="NG160" s="3"/>
      <c r="NH160" s="3"/>
      <c r="NI160" s="3"/>
      <c r="NJ160" s="3"/>
      <c r="NK160" s="3"/>
      <c r="NL160" s="3"/>
      <c r="NM160" s="3"/>
      <c r="NN160" s="3"/>
      <c r="NO160" s="3"/>
      <c r="NP160" s="3"/>
      <c r="NQ160" s="3"/>
      <c r="NR160" s="3"/>
      <c r="NS160" s="3"/>
      <c r="NT160" s="3"/>
      <c r="NU160" s="3"/>
      <c r="NV160" s="3"/>
      <c r="NW160" s="3"/>
      <c r="NX160" s="3"/>
      <c r="NY160" s="3"/>
      <c r="NZ160" s="3"/>
      <c r="OA160" s="3"/>
      <c r="OB160" s="3"/>
      <c r="OC160" s="3"/>
      <c r="OD160" s="3"/>
      <c r="OE160" s="3"/>
      <c r="OF160" s="3"/>
      <c r="OG160" s="3"/>
      <c r="OH160" s="3"/>
      <c r="OI160" s="3"/>
      <c r="OJ160" s="3"/>
      <c r="OK160" s="3"/>
      <c r="OL160" s="3"/>
      <c r="OM160" s="3"/>
      <c r="ON160" s="3"/>
      <c r="OO160" s="3"/>
      <c r="OP160" s="3"/>
      <c r="OQ160" s="3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</row>
    <row r="161" spans="3:711" x14ac:dyDescent="0.25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  <c r="MQ161" s="3"/>
      <c r="MR161" s="3"/>
      <c r="MS161" s="3"/>
      <c r="MT161" s="3"/>
      <c r="MU161" s="3"/>
      <c r="MV161" s="3"/>
      <c r="MW161" s="3"/>
      <c r="MX161" s="3"/>
      <c r="MY161" s="3"/>
      <c r="MZ161" s="3"/>
      <c r="NA161" s="3"/>
      <c r="NB161" s="3"/>
      <c r="NC161" s="3"/>
      <c r="ND161" s="3"/>
      <c r="NE161" s="3"/>
      <c r="NF161" s="3"/>
      <c r="NG161" s="3"/>
      <c r="NH161" s="3"/>
      <c r="NI161" s="3"/>
      <c r="NJ161" s="3"/>
      <c r="NK161" s="3"/>
      <c r="NL161" s="3"/>
      <c r="NM161" s="3"/>
      <c r="NN161" s="3"/>
      <c r="NO161" s="3"/>
      <c r="NP161" s="3"/>
      <c r="NQ161" s="3"/>
      <c r="NR161" s="3"/>
      <c r="NS161" s="3"/>
      <c r="NT161" s="3"/>
      <c r="NU161" s="3"/>
      <c r="NV161" s="3"/>
      <c r="NW161" s="3"/>
      <c r="NX161" s="3"/>
      <c r="NY161" s="3"/>
      <c r="NZ161" s="3"/>
      <c r="OA161" s="3"/>
      <c r="OB161" s="3"/>
      <c r="OC161" s="3"/>
      <c r="OD161" s="3"/>
      <c r="OE161" s="3"/>
      <c r="OF161" s="3"/>
      <c r="OG161" s="3"/>
      <c r="OH161" s="3"/>
      <c r="OI161" s="3"/>
      <c r="OJ161" s="3"/>
      <c r="OK161" s="3"/>
      <c r="OL161" s="3"/>
      <c r="OM161" s="3"/>
      <c r="ON161" s="3"/>
      <c r="OO161" s="3"/>
      <c r="OP161" s="3"/>
      <c r="OQ161" s="3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</row>
    <row r="162" spans="3:711" x14ac:dyDescent="0.25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29"/>
      <c r="IN162" s="29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</row>
    <row r="163" spans="3:711" x14ac:dyDescent="0.25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</row>
    <row r="164" spans="3:711" x14ac:dyDescent="0.25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  <c r="MQ164" s="3"/>
      <c r="MR164" s="3"/>
      <c r="MS164" s="3"/>
      <c r="MT164" s="3"/>
      <c r="MU164" s="3"/>
      <c r="MV164" s="3"/>
      <c r="MW164" s="3"/>
      <c r="MX164" s="3"/>
      <c r="MY164" s="3"/>
      <c r="MZ164" s="3"/>
      <c r="NA164" s="3"/>
      <c r="NB164" s="3"/>
      <c r="NC164" s="3"/>
      <c r="ND164" s="3"/>
      <c r="NE164" s="3"/>
      <c r="NF164" s="3"/>
      <c r="NG164" s="3"/>
      <c r="NH164" s="3"/>
      <c r="NI164" s="3"/>
      <c r="NJ164" s="3"/>
      <c r="NK164" s="3"/>
      <c r="NL164" s="3"/>
      <c r="NM164" s="3"/>
      <c r="NN164" s="3"/>
      <c r="NO164" s="3"/>
      <c r="NP164" s="3"/>
      <c r="NQ164" s="3"/>
      <c r="NR164" s="3"/>
      <c r="NS164" s="3"/>
      <c r="NT164" s="3"/>
      <c r="NU164" s="3"/>
      <c r="NV164" s="3"/>
      <c r="NW164" s="3"/>
      <c r="NX164" s="3"/>
      <c r="NY164" s="3"/>
      <c r="NZ164" s="3"/>
      <c r="OA164" s="3"/>
      <c r="OB164" s="3"/>
      <c r="OC164" s="3"/>
      <c r="OD164" s="3"/>
      <c r="OE164" s="3"/>
      <c r="OF164" s="3"/>
      <c r="OG164" s="3"/>
      <c r="OH164" s="3"/>
      <c r="OI164" s="3"/>
      <c r="OJ164" s="3"/>
      <c r="OK164" s="3"/>
      <c r="OL164" s="3"/>
      <c r="OM164" s="3"/>
      <c r="ON164" s="3"/>
      <c r="OO164" s="3"/>
      <c r="OP164" s="3"/>
      <c r="OQ164" s="3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</row>
    <row r="165" spans="3:711" x14ac:dyDescent="0.25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  <c r="MQ165" s="3"/>
      <c r="MR165" s="3"/>
      <c r="MS165" s="3"/>
      <c r="MT165" s="3"/>
      <c r="MU165" s="3"/>
      <c r="MV165" s="3"/>
      <c r="MW165" s="3"/>
      <c r="MX165" s="3"/>
      <c r="MY165" s="3"/>
      <c r="MZ165" s="3"/>
      <c r="NA165" s="3"/>
      <c r="NB165" s="3"/>
      <c r="NC165" s="3"/>
      <c r="ND165" s="3"/>
      <c r="NE165" s="3"/>
      <c r="NF165" s="3"/>
      <c r="NG165" s="3"/>
      <c r="NH165" s="3"/>
      <c r="NI165" s="3"/>
      <c r="NJ165" s="3"/>
      <c r="NK165" s="3"/>
      <c r="NL165" s="3"/>
      <c r="NM165" s="3"/>
      <c r="NN165" s="3"/>
      <c r="NO165" s="3"/>
      <c r="NP165" s="3"/>
      <c r="NQ165" s="3"/>
      <c r="NR165" s="3"/>
      <c r="NS165" s="3"/>
      <c r="NT165" s="3"/>
      <c r="NU165" s="3"/>
      <c r="NV165" s="3"/>
      <c r="NW165" s="3"/>
      <c r="NX165" s="3"/>
      <c r="NY165" s="3"/>
      <c r="NZ165" s="3"/>
      <c r="OA165" s="3"/>
      <c r="OB165" s="3"/>
      <c r="OC165" s="3"/>
      <c r="OD165" s="3"/>
      <c r="OE165" s="3"/>
      <c r="OF165" s="3"/>
      <c r="OG165" s="3"/>
      <c r="OH165" s="3"/>
      <c r="OI165" s="3"/>
      <c r="OJ165" s="3"/>
      <c r="OK165" s="3"/>
      <c r="OL165" s="3"/>
      <c r="OM165" s="3"/>
      <c r="ON165" s="3"/>
      <c r="OO165" s="3"/>
      <c r="OP165" s="3"/>
      <c r="OQ165" s="3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</row>
    <row r="166" spans="3:711" x14ac:dyDescent="0.25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/>
      <c r="MD166" s="3"/>
      <c r="ME166" s="3"/>
      <c r="MF166" s="3"/>
      <c r="MG166" s="3"/>
      <c r="MH166" s="3"/>
      <c r="MI166" s="3"/>
      <c r="MJ166" s="3"/>
      <c r="MK166" s="3"/>
      <c r="ML166" s="3"/>
      <c r="MM166" s="3"/>
      <c r="MN166" s="3"/>
      <c r="MO166" s="3"/>
      <c r="MP166" s="3"/>
      <c r="MQ166" s="3"/>
      <c r="MR166" s="3"/>
      <c r="MS166" s="3"/>
      <c r="MT166" s="3"/>
      <c r="MU166" s="3"/>
      <c r="MV166" s="3"/>
      <c r="MW166" s="3"/>
      <c r="MX166" s="3"/>
      <c r="MY166" s="3"/>
      <c r="MZ166" s="3"/>
      <c r="NA166" s="3"/>
      <c r="NB166" s="3"/>
      <c r="NC166" s="3"/>
      <c r="ND166" s="3"/>
      <c r="NE166" s="3"/>
      <c r="NF166" s="3"/>
      <c r="NG166" s="3"/>
      <c r="NH166" s="3"/>
      <c r="NI166" s="3"/>
      <c r="NJ166" s="3"/>
      <c r="NK166" s="3"/>
      <c r="NL166" s="3"/>
      <c r="NM166" s="3"/>
      <c r="NN166" s="3"/>
      <c r="NO166" s="3"/>
      <c r="NP166" s="3"/>
      <c r="NQ166" s="3"/>
      <c r="NR166" s="3"/>
      <c r="NS166" s="3"/>
      <c r="NT166" s="3"/>
      <c r="NU166" s="3"/>
      <c r="NV166" s="3"/>
      <c r="NW166" s="3"/>
      <c r="NX166" s="3"/>
      <c r="NY166" s="3"/>
      <c r="NZ166" s="3"/>
      <c r="OA166" s="3"/>
      <c r="OB166" s="3"/>
      <c r="OC166" s="3"/>
      <c r="OD166" s="3"/>
      <c r="OE166" s="3"/>
      <c r="OF166" s="3"/>
      <c r="OG166" s="3"/>
      <c r="OH166" s="3"/>
      <c r="OI166" s="3"/>
      <c r="OJ166" s="3"/>
      <c r="OK166" s="3"/>
      <c r="OL166" s="3"/>
      <c r="OM166" s="3"/>
      <c r="ON166" s="3"/>
      <c r="OO166" s="3"/>
      <c r="OP166" s="3"/>
      <c r="OQ166" s="3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</row>
    <row r="167" spans="3:711" x14ac:dyDescent="0.25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/>
      <c r="MD167" s="3"/>
      <c r="ME167" s="3"/>
      <c r="MF167" s="3"/>
      <c r="MG167" s="3"/>
      <c r="MH167" s="3"/>
      <c r="MI167" s="3"/>
      <c r="MJ167" s="3"/>
      <c r="MK167" s="3"/>
      <c r="ML167" s="3"/>
      <c r="MM167" s="3"/>
      <c r="MN167" s="3"/>
      <c r="MO167" s="3"/>
      <c r="MP167" s="3"/>
      <c r="MQ167" s="3"/>
      <c r="MR167" s="3"/>
      <c r="MS167" s="3"/>
      <c r="MT167" s="3"/>
      <c r="MU167" s="3"/>
      <c r="MV167" s="3"/>
      <c r="MW167" s="3"/>
      <c r="MX167" s="3"/>
      <c r="MY167" s="3"/>
      <c r="MZ167" s="3"/>
      <c r="NA167" s="3"/>
      <c r="NB167" s="3"/>
      <c r="NC167" s="3"/>
      <c r="ND167" s="3"/>
      <c r="NE167" s="3"/>
      <c r="NF167" s="3"/>
      <c r="NG167" s="3"/>
      <c r="NH167" s="3"/>
      <c r="NI167" s="3"/>
      <c r="NJ167" s="3"/>
      <c r="NK167" s="3"/>
      <c r="NL167" s="3"/>
      <c r="NM167" s="3"/>
      <c r="NN167" s="3"/>
      <c r="NO167" s="3"/>
      <c r="NP167" s="3"/>
      <c r="NQ167" s="3"/>
      <c r="NR167" s="3"/>
      <c r="NS167" s="3"/>
      <c r="NT167" s="3"/>
      <c r="NU167" s="3"/>
      <c r="NV167" s="3"/>
      <c r="NW167" s="3"/>
      <c r="NX167" s="3"/>
      <c r="NY167" s="3"/>
      <c r="NZ167" s="3"/>
      <c r="OA167" s="3"/>
      <c r="OB167" s="3"/>
      <c r="OC167" s="3"/>
      <c r="OD167" s="3"/>
      <c r="OE167" s="3"/>
      <c r="OF167" s="3"/>
      <c r="OG167" s="3"/>
      <c r="OH167" s="3"/>
      <c r="OI167" s="3"/>
      <c r="OJ167" s="3"/>
      <c r="OK167" s="3"/>
      <c r="OL167" s="3"/>
      <c r="OM167" s="3"/>
      <c r="ON167" s="3"/>
      <c r="OO167" s="3"/>
      <c r="OP167" s="3"/>
      <c r="OQ167" s="3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</row>
    <row r="168" spans="3:711" x14ac:dyDescent="0.25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  <c r="MQ168" s="3"/>
      <c r="MR168" s="3"/>
      <c r="MS168" s="3"/>
      <c r="MT168" s="3"/>
      <c r="MU168" s="3"/>
      <c r="MV168" s="3"/>
      <c r="MW168" s="3"/>
      <c r="MX168" s="3"/>
      <c r="MY168" s="3"/>
      <c r="MZ168" s="3"/>
      <c r="NA168" s="3"/>
      <c r="NB168" s="3"/>
      <c r="NC168" s="3"/>
      <c r="ND168" s="3"/>
      <c r="NE168" s="3"/>
      <c r="NF168" s="3"/>
      <c r="NG168" s="3"/>
      <c r="NH168" s="3"/>
      <c r="NI168" s="3"/>
      <c r="NJ168" s="3"/>
      <c r="NK168" s="3"/>
      <c r="NL168" s="3"/>
      <c r="NM168" s="3"/>
      <c r="NN168" s="3"/>
      <c r="NO168" s="3"/>
      <c r="NP168" s="3"/>
      <c r="NQ168" s="3"/>
      <c r="NR168" s="3"/>
      <c r="NS168" s="3"/>
      <c r="NT168" s="3"/>
      <c r="NU168" s="3"/>
      <c r="NV168" s="3"/>
      <c r="NW168" s="3"/>
      <c r="NX168" s="3"/>
      <c r="NY168" s="3"/>
      <c r="NZ168" s="3"/>
      <c r="OA168" s="3"/>
      <c r="OB168" s="3"/>
      <c r="OC168" s="3"/>
      <c r="OD168" s="3"/>
      <c r="OE168" s="3"/>
      <c r="OF168" s="3"/>
      <c r="OG168" s="3"/>
      <c r="OH168" s="3"/>
      <c r="OI168" s="3"/>
      <c r="OJ168" s="3"/>
      <c r="OK168" s="3"/>
      <c r="OL168" s="3"/>
      <c r="OM168" s="3"/>
      <c r="ON168" s="3"/>
      <c r="OO168" s="3"/>
      <c r="OP168" s="3"/>
      <c r="OQ168" s="3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</row>
    <row r="169" spans="3:711" x14ac:dyDescent="0.25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</row>
    <row r="170" spans="3:711" x14ac:dyDescent="0.25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</row>
    <row r="171" spans="3:711" x14ac:dyDescent="0.25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</row>
    <row r="172" spans="3:711" x14ac:dyDescent="0.25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</row>
    <row r="173" spans="3:711" x14ac:dyDescent="0.25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</row>
    <row r="174" spans="3:711" x14ac:dyDescent="0.25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</row>
    <row r="175" spans="3:711" x14ac:dyDescent="0.25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</row>
    <row r="176" spans="3:711" x14ac:dyDescent="0.25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/>
      <c r="MD176" s="3"/>
      <c r="ME176" s="3"/>
      <c r="MF176" s="3"/>
      <c r="MG176" s="3"/>
      <c r="MH176" s="3"/>
      <c r="MI176" s="3"/>
      <c r="MJ176" s="3"/>
      <c r="MK176" s="3"/>
      <c r="ML176" s="3"/>
      <c r="MM176" s="3"/>
      <c r="MN176" s="3"/>
      <c r="MO176" s="3"/>
      <c r="MP176" s="3"/>
      <c r="MQ176" s="3"/>
      <c r="MR176" s="3"/>
      <c r="MS176" s="3"/>
      <c r="MT176" s="3"/>
      <c r="MU176" s="3"/>
      <c r="MV176" s="3"/>
      <c r="MW176" s="3"/>
      <c r="MX176" s="3"/>
      <c r="MY176" s="3"/>
      <c r="MZ176" s="3"/>
      <c r="NA176" s="3"/>
      <c r="NB176" s="3"/>
      <c r="NC176" s="3"/>
      <c r="ND176" s="3"/>
      <c r="NE176" s="3"/>
      <c r="NF176" s="3"/>
      <c r="NG176" s="3"/>
      <c r="NH176" s="3"/>
      <c r="NI176" s="3"/>
      <c r="NJ176" s="3"/>
      <c r="NK176" s="3"/>
      <c r="NL176" s="3"/>
      <c r="NM176" s="3"/>
      <c r="NN176" s="3"/>
      <c r="NO176" s="3"/>
      <c r="NP176" s="3"/>
      <c r="NQ176" s="3"/>
      <c r="NR176" s="3"/>
      <c r="NS176" s="3"/>
      <c r="NT176" s="3"/>
      <c r="NU176" s="3"/>
      <c r="NV176" s="3"/>
      <c r="NW176" s="3"/>
      <c r="NX176" s="3"/>
      <c r="NY176" s="3"/>
      <c r="NZ176" s="3"/>
      <c r="OA176" s="3"/>
      <c r="OB176" s="3"/>
      <c r="OC176" s="3"/>
      <c r="OD176" s="3"/>
      <c r="OE176" s="3"/>
      <c r="OF176" s="3"/>
      <c r="OG176" s="3"/>
      <c r="OH176" s="3"/>
      <c r="OI176" s="3"/>
      <c r="OJ176" s="3"/>
      <c r="OK176" s="3"/>
      <c r="OL176" s="3"/>
      <c r="OM176" s="3"/>
      <c r="ON176" s="3"/>
      <c r="OO176" s="3"/>
      <c r="OP176" s="3"/>
      <c r="OQ176" s="3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</row>
    <row r="177" spans="3:711" x14ac:dyDescent="0.25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  <c r="LT177" s="3"/>
      <c r="LU177" s="3"/>
      <c r="LV177" s="3"/>
      <c r="LW177" s="3"/>
      <c r="LX177" s="3"/>
      <c r="LY177" s="3"/>
      <c r="LZ177" s="3"/>
      <c r="MA177" s="3"/>
      <c r="MB177" s="3"/>
      <c r="MC177" s="3"/>
      <c r="MD177" s="3"/>
      <c r="ME177" s="3"/>
      <c r="MF177" s="3"/>
      <c r="MG177" s="3"/>
      <c r="MH177" s="3"/>
      <c r="MI177" s="3"/>
      <c r="MJ177" s="3"/>
      <c r="MK177" s="3"/>
      <c r="ML177" s="3"/>
      <c r="MM177" s="3"/>
      <c r="MN177" s="3"/>
      <c r="MO177" s="3"/>
      <c r="MP177" s="3"/>
      <c r="MQ177" s="3"/>
      <c r="MR177" s="3"/>
      <c r="MS177" s="3"/>
      <c r="MT177" s="3"/>
      <c r="MU177" s="3"/>
      <c r="MV177" s="3"/>
      <c r="MW177" s="3"/>
      <c r="MX177" s="3"/>
      <c r="MY177" s="3"/>
      <c r="MZ177" s="3"/>
      <c r="NA177" s="3"/>
      <c r="NB177" s="3"/>
      <c r="NC177" s="3"/>
      <c r="ND177" s="3"/>
      <c r="NE177" s="3"/>
      <c r="NF177" s="3"/>
      <c r="NG177" s="3"/>
      <c r="NH177" s="3"/>
      <c r="NI177" s="3"/>
      <c r="NJ177" s="3"/>
      <c r="NK177" s="3"/>
      <c r="NL177" s="3"/>
      <c r="NM177" s="3"/>
      <c r="NN177" s="3"/>
      <c r="NO177" s="3"/>
      <c r="NP177" s="3"/>
      <c r="NQ177" s="3"/>
      <c r="NR177" s="3"/>
      <c r="NS177" s="3"/>
      <c r="NT177" s="3"/>
      <c r="NU177" s="3"/>
      <c r="NV177" s="3"/>
      <c r="NW177" s="3"/>
      <c r="NX177" s="3"/>
      <c r="NY177" s="3"/>
      <c r="NZ177" s="3"/>
      <c r="OA177" s="3"/>
      <c r="OB177" s="3"/>
      <c r="OC177" s="3"/>
      <c r="OD177" s="3"/>
      <c r="OE177" s="3"/>
      <c r="OF177" s="3"/>
      <c r="OG177" s="3"/>
      <c r="OH177" s="3"/>
      <c r="OI177" s="3"/>
      <c r="OJ177" s="3"/>
      <c r="OK177" s="3"/>
      <c r="OL177" s="3"/>
      <c r="OM177" s="3"/>
      <c r="ON177" s="3"/>
      <c r="OO177" s="3"/>
      <c r="OP177" s="3"/>
      <c r="OQ177" s="3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</row>
    <row r="178" spans="3:711" x14ac:dyDescent="0.25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  <c r="LT178" s="3"/>
      <c r="LU178" s="3"/>
      <c r="LV178" s="3"/>
      <c r="LW178" s="3"/>
      <c r="LX178" s="3"/>
      <c r="LY178" s="3"/>
      <c r="LZ178" s="3"/>
      <c r="MA178" s="3"/>
      <c r="MB178" s="3"/>
      <c r="MC178" s="3"/>
      <c r="MD178" s="3"/>
      <c r="ME178" s="3"/>
      <c r="MF178" s="3"/>
      <c r="MG178" s="3"/>
      <c r="MH178" s="3"/>
      <c r="MI178" s="3"/>
      <c r="MJ178" s="3"/>
      <c r="MK178" s="3"/>
      <c r="ML178" s="3"/>
      <c r="MM178" s="3"/>
      <c r="MN178" s="3"/>
      <c r="MO178" s="3"/>
      <c r="MP178" s="3"/>
      <c r="MQ178" s="3"/>
      <c r="MR178" s="3"/>
      <c r="MS178" s="3"/>
      <c r="MT178" s="3"/>
      <c r="MU178" s="3"/>
      <c r="MV178" s="3"/>
      <c r="MW178" s="3"/>
      <c r="MX178" s="3"/>
      <c r="MY178" s="3"/>
      <c r="MZ178" s="3"/>
      <c r="NA178" s="3"/>
      <c r="NB178" s="3"/>
      <c r="NC178" s="3"/>
      <c r="ND178" s="3"/>
      <c r="NE178" s="3"/>
      <c r="NF178" s="3"/>
      <c r="NG178" s="3"/>
      <c r="NH178" s="3"/>
      <c r="NI178" s="3"/>
      <c r="NJ178" s="3"/>
      <c r="NK178" s="3"/>
      <c r="NL178" s="3"/>
      <c r="NM178" s="3"/>
      <c r="NN178" s="3"/>
      <c r="NO178" s="3"/>
      <c r="NP178" s="3"/>
      <c r="NQ178" s="3"/>
      <c r="NR178" s="3"/>
      <c r="NS178" s="3"/>
      <c r="NT178" s="3"/>
      <c r="NU178" s="3"/>
      <c r="NV178" s="3"/>
      <c r="NW178" s="3"/>
      <c r="NX178" s="3"/>
      <c r="NY178" s="3"/>
      <c r="NZ178" s="3"/>
      <c r="OA178" s="3"/>
      <c r="OB178" s="3"/>
      <c r="OC178" s="3"/>
      <c r="OD178" s="3"/>
      <c r="OE178" s="3"/>
      <c r="OF178" s="3"/>
      <c r="OG178" s="3"/>
      <c r="OH178" s="3"/>
      <c r="OI178" s="3"/>
      <c r="OJ178" s="3"/>
      <c r="OK178" s="3"/>
      <c r="OL178" s="3"/>
      <c r="OM178" s="3"/>
      <c r="ON178" s="3"/>
      <c r="OO178" s="3"/>
      <c r="OP178" s="3"/>
      <c r="OQ178" s="3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</row>
    <row r="179" spans="3:711" x14ac:dyDescent="0.25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/>
      <c r="MD179" s="3"/>
      <c r="ME179" s="3"/>
      <c r="MF179" s="3"/>
      <c r="MG179" s="3"/>
      <c r="MH179" s="3"/>
      <c r="MI179" s="3"/>
      <c r="MJ179" s="3"/>
      <c r="MK179" s="3"/>
      <c r="ML179" s="3"/>
      <c r="MM179" s="3"/>
      <c r="MN179" s="3"/>
      <c r="MO179" s="3"/>
      <c r="MP179" s="3"/>
      <c r="MQ179" s="3"/>
      <c r="MR179" s="3"/>
      <c r="MS179" s="3"/>
      <c r="MT179" s="3"/>
      <c r="MU179" s="3"/>
      <c r="MV179" s="3"/>
      <c r="MW179" s="3"/>
      <c r="MX179" s="3"/>
      <c r="MY179" s="3"/>
      <c r="MZ179" s="3"/>
      <c r="NA179" s="3"/>
      <c r="NB179" s="3"/>
      <c r="NC179" s="3"/>
      <c r="ND179" s="3"/>
      <c r="NE179" s="3"/>
      <c r="NF179" s="3"/>
      <c r="NG179" s="3"/>
      <c r="NH179" s="3"/>
      <c r="NI179" s="3"/>
      <c r="NJ179" s="3"/>
      <c r="NK179" s="3"/>
      <c r="NL179" s="3"/>
      <c r="NM179" s="3"/>
      <c r="NN179" s="3"/>
      <c r="NO179" s="3"/>
      <c r="NP179" s="3"/>
      <c r="NQ179" s="3"/>
      <c r="NR179" s="3"/>
      <c r="NS179" s="3"/>
      <c r="NT179" s="3"/>
      <c r="NU179" s="3"/>
      <c r="NV179" s="3"/>
      <c r="NW179" s="3"/>
      <c r="NX179" s="3"/>
      <c r="NY179" s="3"/>
      <c r="NZ179" s="3"/>
      <c r="OA179" s="3"/>
      <c r="OB179" s="3"/>
      <c r="OC179" s="3"/>
      <c r="OD179" s="3"/>
      <c r="OE179" s="3"/>
      <c r="OF179" s="3"/>
      <c r="OG179" s="3"/>
      <c r="OH179" s="3"/>
      <c r="OI179" s="3"/>
      <c r="OJ179" s="3"/>
      <c r="OK179" s="3"/>
      <c r="OL179" s="3"/>
      <c r="OM179" s="3"/>
      <c r="ON179" s="3"/>
      <c r="OO179" s="3"/>
      <c r="OP179" s="3"/>
      <c r="OQ179" s="3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</row>
    <row r="180" spans="3:711" x14ac:dyDescent="0.25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/>
      <c r="MD180" s="3"/>
      <c r="ME180" s="3"/>
      <c r="MF180" s="3"/>
      <c r="MG180" s="3"/>
      <c r="MH180" s="3"/>
      <c r="MI180" s="3"/>
      <c r="MJ180" s="3"/>
      <c r="MK180" s="3"/>
      <c r="ML180" s="3"/>
      <c r="MM180" s="3"/>
      <c r="MN180" s="3"/>
      <c r="MO180" s="3"/>
      <c r="MP180" s="3"/>
      <c r="MQ180" s="3"/>
      <c r="MR180" s="3"/>
      <c r="MS180" s="3"/>
      <c r="MT180" s="3"/>
      <c r="MU180" s="3"/>
      <c r="MV180" s="3"/>
      <c r="MW180" s="3"/>
      <c r="MX180" s="3"/>
      <c r="MY180" s="3"/>
      <c r="MZ180" s="3"/>
      <c r="NA180" s="3"/>
      <c r="NB180" s="3"/>
      <c r="NC180" s="3"/>
      <c r="ND180" s="3"/>
      <c r="NE180" s="3"/>
      <c r="NF180" s="3"/>
      <c r="NG180" s="3"/>
      <c r="NH180" s="3"/>
      <c r="NI180" s="3"/>
      <c r="NJ180" s="3"/>
      <c r="NK180" s="3"/>
      <c r="NL180" s="3"/>
      <c r="NM180" s="3"/>
      <c r="NN180" s="3"/>
      <c r="NO180" s="3"/>
      <c r="NP180" s="3"/>
      <c r="NQ180" s="3"/>
      <c r="NR180" s="3"/>
      <c r="NS180" s="3"/>
      <c r="NT180" s="3"/>
      <c r="NU180" s="3"/>
      <c r="NV180" s="3"/>
      <c r="NW180" s="3"/>
      <c r="NX180" s="3"/>
      <c r="NY180" s="3"/>
      <c r="NZ180" s="3"/>
      <c r="OA180" s="3"/>
      <c r="OB180" s="3"/>
      <c r="OC180" s="3"/>
      <c r="OD180" s="3"/>
      <c r="OE180" s="3"/>
      <c r="OF180" s="3"/>
      <c r="OG180" s="3"/>
      <c r="OH180" s="3"/>
      <c r="OI180" s="3"/>
      <c r="OJ180" s="3"/>
      <c r="OK180" s="3"/>
      <c r="OL180" s="3"/>
      <c r="OM180" s="3"/>
      <c r="ON180" s="3"/>
      <c r="OO180" s="3"/>
      <c r="OP180" s="3"/>
      <c r="OQ180" s="3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</row>
    <row r="181" spans="3:711" x14ac:dyDescent="0.25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/>
      <c r="MD181" s="3"/>
      <c r="ME181" s="3"/>
      <c r="MF181" s="3"/>
      <c r="MG181" s="3"/>
      <c r="MH181" s="3"/>
      <c r="MI181" s="3"/>
      <c r="MJ181" s="3"/>
      <c r="MK181" s="3"/>
      <c r="ML181" s="3"/>
      <c r="MM181" s="3"/>
      <c r="MN181" s="3"/>
      <c r="MO181" s="3"/>
      <c r="MP181" s="3"/>
      <c r="MQ181" s="3"/>
      <c r="MR181" s="3"/>
      <c r="MS181" s="3"/>
      <c r="MT181" s="3"/>
      <c r="MU181" s="3"/>
      <c r="MV181" s="3"/>
      <c r="MW181" s="3"/>
      <c r="MX181" s="3"/>
      <c r="MY181" s="3"/>
      <c r="MZ181" s="3"/>
      <c r="NA181" s="3"/>
      <c r="NB181" s="3"/>
      <c r="NC181" s="3"/>
      <c r="ND181" s="3"/>
      <c r="NE181" s="3"/>
      <c r="NF181" s="3"/>
      <c r="NG181" s="3"/>
      <c r="NH181" s="3"/>
      <c r="NI181" s="3"/>
      <c r="NJ181" s="3"/>
      <c r="NK181" s="3"/>
      <c r="NL181" s="3"/>
      <c r="NM181" s="3"/>
      <c r="NN181" s="3"/>
      <c r="NO181" s="3"/>
      <c r="NP181" s="3"/>
      <c r="NQ181" s="3"/>
      <c r="NR181" s="3"/>
      <c r="NS181" s="3"/>
      <c r="NT181" s="3"/>
      <c r="NU181" s="3"/>
      <c r="NV181" s="3"/>
      <c r="NW181" s="3"/>
      <c r="NX181" s="3"/>
      <c r="NY181" s="3"/>
      <c r="NZ181" s="3"/>
      <c r="OA181" s="3"/>
      <c r="OB181" s="3"/>
      <c r="OC181" s="3"/>
      <c r="OD181" s="3"/>
      <c r="OE181" s="3"/>
      <c r="OF181" s="3"/>
      <c r="OG181" s="3"/>
      <c r="OH181" s="3"/>
      <c r="OI181" s="3"/>
      <c r="OJ181" s="3"/>
      <c r="OK181" s="3"/>
      <c r="OL181" s="3"/>
      <c r="OM181" s="3"/>
      <c r="ON181" s="3"/>
      <c r="OO181" s="3"/>
      <c r="OP181" s="3"/>
      <c r="OQ181" s="3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</row>
    <row r="182" spans="3:711" x14ac:dyDescent="0.25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/>
      <c r="MD182" s="3"/>
      <c r="ME182" s="3"/>
      <c r="MF182" s="3"/>
      <c r="MG182" s="3"/>
      <c r="MH182" s="3"/>
      <c r="MI182" s="3"/>
      <c r="MJ182" s="3"/>
      <c r="MK182" s="3"/>
      <c r="ML182" s="3"/>
      <c r="MM182" s="3"/>
      <c r="MN182" s="3"/>
      <c r="MO182" s="3"/>
      <c r="MP182" s="3"/>
      <c r="MQ182" s="3"/>
      <c r="MR182" s="3"/>
      <c r="MS182" s="3"/>
      <c r="MT182" s="3"/>
      <c r="MU182" s="3"/>
      <c r="MV182" s="3"/>
      <c r="MW182" s="3"/>
      <c r="MX182" s="3"/>
      <c r="MY182" s="3"/>
      <c r="MZ182" s="3"/>
      <c r="NA182" s="3"/>
      <c r="NB182" s="3"/>
      <c r="NC182" s="3"/>
      <c r="ND182" s="3"/>
      <c r="NE182" s="3"/>
      <c r="NF182" s="3"/>
      <c r="NG182" s="3"/>
      <c r="NH182" s="3"/>
      <c r="NI182" s="3"/>
      <c r="NJ182" s="3"/>
      <c r="NK182" s="3"/>
      <c r="NL182" s="3"/>
      <c r="NM182" s="3"/>
      <c r="NN182" s="3"/>
      <c r="NO182" s="3"/>
      <c r="NP182" s="3"/>
      <c r="NQ182" s="3"/>
      <c r="NR182" s="3"/>
      <c r="NS182" s="3"/>
      <c r="NT182" s="3"/>
      <c r="NU182" s="3"/>
      <c r="NV182" s="3"/>
      <c r="NW182" s="3"/>
      <c r="NX182" s="3"/>
      <c r="NY182" s="3"/>
      <c r="NZ182" s="3"/>
      <c r="OA182" s="3"/>
      <c r="OB182" s="3"/>
      <c r="OC182" s="3"/>
      <c r="OD182" s="3"/>
      <c r="OE182" s="3"/>
      <c r="OF182" s="3"/>
      <c r="OG182" s="3"/>
      <c r="OH182" s="3"/>
      <c r="OI182" s="3"/>
      <c r="OJ182" s="3"/>
      <c r="OK182" s="3"/>
      <c r="OL182" s="3"/>
      <c r="OM182" s="3"/>
      <c r="ON182" s="3"/>
      <c r="OO182" s="3"/>
      <c r="OP182" s="3"/>
      <c r="OQ182" s="3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</row>
    <row r="183" spans="3:711" x14ac:dyDescent="0.25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  <c r="MO183" s="3"/>
      <c r="MP183" s="3"/>
      <c r="MQ183" s="3"/>
      <c r="MR183" s="3"/>
      <c r="MS183" s="3"/>
      <c r="MT183" s="3"/>
      <c r="MU183" s="3"/>
      <c r="MV183" s="3"/>
      <c r="MW183" s="3"/>
      <c r="MX183" s="3"/>
      <c r="MY183" s="3"/>
      <c r="MZ183" s="3"/>
      <c r="NA183" s="3"/>
      <c r="NB183" s="3"/>
      <c r="NC183" s="3"/>
      <c r="ND183" s="3"/>
      <c r="NE183" s="3"/>
      <c r="NF183" s="3"/>
      <c r="NG183" s="3"/>
      <c r="NH183" s="3"/>
      <c r="NI183" s="3"/>
      <c r="NJ183" s="3"/>
      <c r="NK183" s="3"/>
      <c r="NL183" s="3"/>
      <c r="NM183" s="3"/>
      <c r="NN183" s="3"/>
      <c r="NO183" s="3"/>
      <c r="NP183" s="3"/>
      <c r="NQ183" s="3"/>
      <c r="NR183" s="3"/>
      <c r="NS183" s="3"/>
      <c r="NT183" s="3"/>
      <c r="NU183" s="3"/>
      <c r="NV183" s="3"/>
      <c r="NW183" s="3"/>
      <c r="NX183" s="3"/>
      <c r="NY183" s="3"/>
      <c r="NZ183" s="3"/>
      <c r="OA183" s="3"/>
      <c r="OB183" s="3"/>
      <c r="OC183" s="3"/>
      <c r="OD183" s="3"/>
      <c r="OE183" s="3"/>
      <c r="OF183" s="3"/>
      <c r="OG183" s="3"/>
      <c r="OH183" s="3"/>
      <c r="OI183" s="3"/>
      <c r="OJ183" s="3"/>
      <c r="OK183" s="3"/>
      <c r="OL183" s="3"/>
      <c r="OM183" s="3"/>
      <c r="ON183" s="3"/>
      <c r="OO183" s="3"/>
      <c r="OP183" s="3"/>
      <c r="OQ183" s="3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</row>
    <row r="184" spans="3:711" x14ac:dyDescent="0.25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  <c r="MO184" s="3"/>
      <c r="MP184" s="3"/>
      <c r="MQ184" s="3"/>
      <c r="MR184" s="3"/>
      <c r="MS184" s="3"/>
      <c r="MT184" s="3"/>
      <c r="MU184" s="3"/>
      <c r="MV184" s="3"/>
      <c r="MW184" s="3"/>
      <c r="MX184" s="3"/>
      <c r="MY184" s="3"/>
      <c r="MZ184" s="3"/>
      <c r="NA184" s="3"/>
      <c r="NB184" s="3"/>
      <c r="NC184" s="3"/>
      <c r="ND184" s="3"/>
      <c r="NE184" s="3"/>
      <c r="NF184" s="3"/>
      <c r="NG184" s="3"/>
      <c r="NH184" s="3"/>
      <c r="NI184" s="3"/>
      <c r="NJ184" s="3"/>
      <c r="NK184" s="3"/>
      <c r="NL184" s="3"/>
      <c r="NM184" s="3"/>
      <c r="NN184" s="3"/>
      <c r="NO184" s="3"/>
      <c r="NP184" s="3"/>
      <c r="NQ184" s="3"/>
      <c r="NR184" s="3"/>
      <c r="NS184" s="3"/>
      <c r="NT184" s="3"/>
      <c r="NU184" s="3"/>
      <c r="NV184" s="3"/>
      <c r="NW184" s="3"/>
      <c r="NX184" s="3"/>
      <c r="NY184" s="3"/>
      <c r="NZ184" s="3"/>
      <c r="OA184" s="3"/>
      <c r="OB184" s="3"/>
      <c r="OC184" s="3"/>
      <c r="OD184" s="3"/>
      <c r="OE184" s="3"/>
      <c r="OF184" s="3"/>
      <c r="OG184" s="3"/>
      <c r="OH184" s="3"/>
      <c r="OI184" s="3"/>
      <c r="OJ184" s="3"/>
      <c r="OK184" s="3"/>
      <c r="OL184" s="3"/>
      <c r="OM184" s="3"/>
      <c r="ON184" s="3"/>
      <c r="OO184" s="3"/>
      <c r="OP184" s="3"/>
      <c r="OQ184" s="3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</row>
    <row r="185" spans="3:711" x14ac:dyDescent="0.25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3"/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  <c r="LT185" s="3"/>
      <c r="LU185" s="3"/>
      <c r="LV185" s="3"/>
      <c r="LW185" s="3"/>
      <c r="LX185" s="3"/>
      <c r="LY185" s="3"/>
      <c r="LZ185" s="3"/>
      <c r="MA185" s="3"/>
      <c r="MB185" s="3"/>
      <c r="MC185" s="3"/>
      <c r="MD185" s="3"/>
      <c r="ME185" s="3"/>
      <c r="MF185" s="3"/>
      <c r="MG185" s="3"/>
      <c r="MH185" s="3"/>
      <c r="MI185" s="3"/>
      <c r="MJ185" s="3"/>
      <c r="MK185" s="3"/>
      <c r="ML185" s="3"/>
      <c r="MM185" s="3"/>
      <c r="MN185" s="3"/>
      <c r="MO185" s="3"/>
      <c r="MP185" s="3"/>
      <c r="MQ185" s="3"/>
      <c r="MR185" s="3"/>
      <c r="MS185" s="3"/>
      <c r="MT185" s="3"/>
      <c r="MU185" s="3"/>
      <c r="MV185" s="3"/>
      <c r="MW185" s="3"/>
      <c r="MX185" s="3"/>
      <c r="MY185" s="3"/>
      <c r="MZ185" s="3"/>
      <c r="NA185" s="3"/>
      <c r="NB185" s="3"/>
      <c r="NC185" s="3"/>
      <c r="ND185" s="3"/>
      <c r="NE185" s="3"/>
      <c r="NF185" s="3"/>
      <c r="NG185" s="3"/>
      <c r="NH185" s="3"/>
      <c r="NI185" s="3"/>
      <c r="NJ185" s="3"/>
      <c r="NK185" s="3"/>
      <c r="NL185" s="3"/>
      <c r="NM185" s="3"/>
      <c r="NN185" s="3"/>
      <c r="NO185" s="3"/>
      <c r="NP185" s="3"/>
      <c r="NQ185" s="3"/>
      <c r="NR185" s="3"/>
      <c r="NS185" s="3"/>
      <c r="NT185" s="3"/>
      <c r="NU185" s="3"/>
      <c r="NV185" s="3"/>
      <c r="NW185" s="3"/>
      <c r="NX185" s="3"/>
      <c r="NY185" s="3"/>
      <c r="NZ185" s="3"/>
      <c r="OA185" s="3"/>
      <c r="OB185" s="3"/>
      <c r="OC185" s="3"/>
      <c r="OD185" s="3"/>
      <c r="OE185" s="3"/>
      <c r="OF185" s="3"/>
      <c r="OG185" s="3"/>
      <c r="OH185" s="3"/>
      <c r="OI185" s="3"/>
      <c r="OJ185" s="3"/>
      <c r="OK185" s="3"/>
      <c r="OL185" s="3"/>
      <c r="OM185" s="3"/>
      <c r="ON185" s="3"/>
      <c r="OO185" s="3"/>
      <c r="OP185" s="3"/>
      <c r="OQ185" s="3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</row>
    <row r="186" spans="3:711" x14ac:dyDescent="0.25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  <c r="LT186" s="3"/>
      <c r="LU186" s="3"/>
      <c r="LV186" s="3"/>
      <c r="LW186" s="3"/>
      <c r="LX186" s="3"/>
      <c r="LY186" s="3"/>
      <c r="LZ186" s="3"/>
      <c r="MA186" s="3"/>
      <c r="MB186" s="3"/>
      <c r="MC186" s="3"/>
      <c r="MD186" s="3"/>
      <c r="ME186" s="3"/>
      <c r="MF186" s="3"/>
      <c r="MG186" s="3"/>
      <c r="MH186" s="3"/>
      <c r="MI186" s="3"/>
      <c r="MJ186" s="3"/>
      <c r="MK186" s="3"/>
      <c r="ML186" s="3"/>
      <c r="MM186" s="3"/>
      <c r="MN186" s="3"/>
      <c r="MO186" s="3"/>
      <c r="MP186" s="3"/>
      <c r="MQ186" s="3"/>
      <c r="MR186" s="3"/>
      <c r="MS186" s="3"/>
      <c r="MT186" s="3"/>
      <c r="MU186" s="3"/>
      <c r="MV186" s="3"/>
      <c r="MW186" s="3"/>
      <c r="MX186" s="3"/>
      <c r="MY186" s="3"/>
      <c r="MZ186" s="3"/>
      <c r="NA186" s="3"/>
      <c r="NB186" s="3"/>
      <c r="NC186" s="3"/>
      <c r="ND186" s="3"/>
      <c r="NE186" s="3"/>
      <c r="NF186" s="3"/>
      <c r="NG186" s="3"/>
      <c r="NH186" s="3"/>
      <c r="NI186" s="3"/>
      <c r="NJ186" s="3"/>
      <c r="NK186" s="3"/>
      <c r="NL186" s="3"/>
      <c r="NM186" s="3"/>
      <c r="NN186" s="3"/>
      <c r="NO186" s="3"/>
      <c r="NP186" s="3"/>
      <c r="NQ186" s="3"/>
      <c r="NR186" s="3"/>
      <c r="NS186" s="3"/>
      <c r="NT186" s="3"/>
      <c r="NU186" s="3"/>
      <c r="NV186" s="3"/>
      <c r="NW186" s="3"/>
      <c r="NX186" s="3"/>
      <c r="NY186" s="3"/>
      <c r="NZ186" s="3"/>
      <c r="OA186" s="3"/>
      <c r="OB186" s="3"/>
      <c r="OC186" s="3"/>
      <c r="OD186" s="3"/>
      <c r="OE186" s="3"/>
      <c r="OF186" s="3"/>
      <c r="OG186" s="3"/>
      <c r="OH186" s="3"/>
      <c r="OI186" s="3"/>
      <c r="OJ186" s="3"/>
      <c r="OK186" s="3"/>
      <c r="OL186" s="3"/>
      <c r="OM186" s="3"/>
      <c r="ON186" s="3"/>
      <c r="OO186" s="3"/>
      <c r="OP186" s="3"/>
      <c r="OQ186" s="3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</row>
    <row r="187" spans="3:711" x14ac:dyDescent="0.25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/>
      <c r="MD187" s="3"/>
      <c r="ME187" s="3"/>
      <c r="MF187" s="3"/>
      <c r="MG187" s="3"/>
      <c r="MH187" s="3"/>
      <c r="MI187" s="3"/>
      <c r="MJ187" s="3"/>
      <c r="MK187" s="3"/>
      <c r="ML187" s="3"/>
      <c r="MM187" s="3"/>
      <c r="MN187" s="3"/>
      <c r="MO187" s="3"/>
      <c r="MP187" s="3"/>
      <c r="MQ187" s="3"/>
      <c r="MR187" s="3"/>
      <c r="MS187" s="3"/>
      <c r="MT187" s="3"/>
      <c r="MU187" s="3"/>
      <c r="MV187" s="3"/>
      <c r="MW187" s="3"/>
      <c r="MX187" s="3"/>
      <c r="MY187" s="3"/>
      <c r="MZ187" s="3"/>
      <c r="NA187" s="3"/>
      <c r="NB187" s="3"/>
      <c r="NC187" s="3"/>
      <c r="ND187" s="3"/>
      <c r="NE187" s="3"/>
      <c r="NF187" s="3"/>
      <c r="NG187" s="3"/>
      <c r="NH187" s="3"/>
      <c r="NI187" s="3"/>
      <c r="NJ187" s="3"/>
      <c r="NK187" s="3"/>
      <c r="NL187" s="3"/>
      <c r="NM187" s="3"/>
      <c r="NN187" s="3"/>
      <c r="NO187" s="3"/>
      <c r="NP187" s="3"/>
      <c r="NQ187" s="3"/>
      <c r="NR187" s="3"/>
      <c r="NS187" s="3"/>
      <c r="NT187" s="3"/>
      <c r="NU187" s="3"/>
      <c r="NV187" s="3"/>
      <c r="NW187" s="3"/>
      <c r="NX187" s="3"/>
      <c r="NY187" s="3"/>
      <c r="NZ187" s="3"/>
      <c r="OA187" s="3"/>
      <c r="OB187" s="3"/>
      <c r="OC187" s="3"/>
      <c r="OD187" s="3"/>
      <c r="OE187" s="3"/>
      <c r="OF187" s="3"/>
      <c r="OG187" s="3"/>
      <c r="OH187" s="3"/>
      <c r="OI187" s="3"/>
      <c r="OJ187" s="3"/>
      <c r="OK187" s="3"/>
      <c r="OL187" s="3"/>
      <c r="OM187" s="3"/>
      <c r="ON187" s="3"/>
      <c r="OO187" s="3"/>
      <c r="OP187" s="3"/>
      <c r="OQ187" s="3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</row>
    <row r="188" spans="3:711" x14ac:dyDescent="0.25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</row>
    <row r="189" spans="3:711" x14ac:dyDescent="0.25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</row>
    <row r="190" spans="3:711" x14ac:dyDescent="0.25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</row>
    <row r="191" spans="3:711" x14ac:dyDescent="0.25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</row>
    <row r="192" spans="3:711" x14ac:dyDescent="0.25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</row>
    <row r="193" spans="3:711" x14ac:dyDescent="0.25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  <c r="MQ193" s="3"/>
      <c r="MR193" s="3"/>
      <c r="MS193" s="3"/>
      <c r="MT193" s="3"/>
      <c r="MU193" s="3"/>
      <c r="MV193" s="3"/>
      <c r="MW193" s="3"/>
      <c r="MX193" s="3"/>
      <c r="MY193" s="3"/>
      <c r="MZ193" s="3"/>
      <c r="NA193" s="3"/>
      <c r="NB193" s="3"/>
      <c r="NC193" s="3"/>
      <c r="ND193" s="3"/>
      <c r="NE193" s="3"/>
      <c r="NF193" s="3"/>
      <c r="NG193" s="3"/>
      <c r="NH193" s="3"/>
      <c r="NI193" s="3"/>
      <c r="NJ193" s="3"/>
      <c r="NK193" s="3"/>
      <c r="NL193" s="3"/>
      <c r="NM193" s="3"/>
      <c r="NN193" s="3"/>
      <c r="NO193" s="3"/>
      <c r="NP193" s="3"/>
      <c r="NQ193" s="3"/>
      <c r="NR193" s="3"/>
      <c r="NS193" s="3"/>
      <c r="NT193" s="3"/>
      <c r="NU193" s="3"/>
      <c r="NV193" s="3"/>
      <c r="NW193" s="3"/>
      <c r="NX193" s="3"/>
      <c r="NY193" s="3"/>
      <c r="NZ193" s="3"/>
      <c r="OA193" s="3"/>
      <c r="OB193" s="3"/>
      <c r="OC193" s="3"/>
      <c r="OD193" s="3"/>
      <c r="OE193" s="3"/>
      <c r="OF193" s="3"/>
      <c r="OG193" s="3"/>
      <c r="OH193" s="3"/>
      <c r="OI193" s="3"/>
      <c r="OJ193" s="3"/>
      <c r="OK193" s="3"/>
      <c r="OL193" s="3"/>
      <c r="OM193" s="3"/>
      <c r="ON193" s="3"/>
      <c r="OO193" s="3"/>
      <c r="OP193" s="3"/>
      <c r="OQ193" s="3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</row>
    <row r="194" spans="3:711" x14ac:dyDescent="0.25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/>
      <c r="MF194" s="3"/>
      <c r="MG194" s="3"/>
      <c r="MH194" s="3"/>
      <c r="MI194" s="3"/>
      <c r="MJ194" s="3"/>
      <c r="MK194" s="3"/>
      <c r="ML194" s="3"/>
      <c r="MM194" s="3"/>
      <c r="MN194" s="3"/>
      <c r="MO194" s="3"/>
      <c r="MP194" s="3"/>
      <c r="MQ194" s="3"/>
      <c r="MR194" s="3"/>
      <c r="MS194" s="3"/>
      <c r="MT194" s="3"/>
      <c r="MU194" s="3"/>
      <c r="MV194" s="3"/>
      <c r="MW194" s="3"/>
      <c r="MX194" s="3"/>
      <c r="MY194" s="3"/>
      <c r="MZ194" s="3"/>
      <c r="NA194" s="3"/>
      <c r="NB194" s="3"/>
      <c r="NC194" s="3"/>
      <c r="ND194" s="3"/>
      <c r="NE194" s="3"/>
      <c r="NF194" s="3"/>
      <c r="NG194" s="3"/>
      <c r="NH194" s="3"/>
      <c r="NI194" s="3"/>
      <c r="NJ194" s="3"/>
      <c r="NK194" s="3"/>
      <c r="NL194" s="3"/>
      <c r="NM194" s="3"/>
      <c r="NN194" s="3"/>
      <c r="NO194" s="3"/>
      <c r="NP194" s="3"/>
      <c r="NQ194" s="3"/>
      <c r="NR194" s="3"/>
      <c r="NS194" s="3"/>
      <c r="NT194" s="3"/>
      <c r="NU194" s="3"/>
      <c r="NV194" s="3"/>
      <c r="NW194" s="3"/>
      <c r="NX194" s="3"/>
      <c r="NY194" s="3"/>
      <c r="NZ194" s="3"/>
      <c r="OA194" s="3"/>
      <c r="OB194" s="3"/>
      <c r="OC194" s="3"/>
      <c r="OD194" s="3"/>
      <c r="OE194" s="3"/>
      <c r="OF194" s="3"/>
      <c r="OG194" s="3"/>
      <c r="OH194" s="3"/>
      <c r="OI194" s="3"/>
      <c r="OJ194" s="3"/>
      <c r="OK194" s="3"/>
      <c r="OL194" s="3"/>
      <c r="OM194" s="3"/>
      <c r="ON194" s="3"/>
      <c r="OO194" s="3"/>
      <c r="OP194" s="3"/>
      <c r="OQ194" s="3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</row>
    <row r="195" spans="3:711" x14ac:dyDescent="0.25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/>
      <c r="MD195" s="3"/>
      <c r="ME195" s="3"/>
      <c r="MF195" s="3"/>
      <c r="MG195" s="3"/>
      <c r="MH195" s="3"/>
      <c r="MI195" s="3"/>
      <c r="MJ195" s="3"/>
      <c r="MK195" s="3"/>
      <c r="ML195" s="3"/>
      <c r="MM195" s="3"/>
      <c r="MN195" s="3"/>
      <c r="MO195" s="3"/>
      <c r="MP195" s="3"/>
      <c r="MQ195" s="3"/>
      <c r="MR195" s="3"/>
      <c r="MS195" s="3"/>
      <c r="MT195" s="3"/>
      <c r="MU195" s="3"/>
      <c r="MV195" s="3"/>
      <c r="MW195" s="3"/>
      <c r="MX195" s="3"/>
      <c r="MY195" s="3"/>
      <c r="MZ195" s="3"/>
      <c r="NA195" s="3"/>
      <c r="NB195" s="3"/>
      <c r="NC195" s="3"/>
      <c r="ND195" s="3"/>
      <c r="NE195" s="3"/>
      <c r="NF195" s="3"/>
      <c r="NG195" s="3"/>
      <c r="NH195" s="3"/>
      <c r="NI195" s="3"/>
      <c r="NJ195" s="3"/>
      <c r="NK195" s="3"/>
      <c r="NL195" s="3"/>
      <c r="NM195" s="3"/>
      <c r="NN195" s="3"/>
      <c r="NO195" s="3"/>
      <c r="NP195" s="3"/>
      <c r="NQ195" s="3"/>
      <c r="NR195" s="3"/>
      <c r="NS195" s="3"/>
      <c r="NT195" s="3"/>
      <c r="NU195" s="3"/>
      <c r="NV195" s="3"/>
      <c r="NW195" s="3"/>
      <c r="NX195" s="3"/>
      <c r="NY195" s="3"/>
      <c r="NZ195" s="3"/>
      <c r="OA195" s="3"/>
      <c r="OB195" s="3"/>
      <c r="OC195" s="3"/>
      <c r="OD195" s="3"/>
      <c r="OE195" s="3"/>
      <c r="OF195" s="3"/>
      <c r="OG195" s="3"/>
      <c r="OH195" s="3"/>
      <c r="OI195" s="3"/>
      <c r="OJ195" s="3"/>
      <c r="OK195" s="3"/>
      <c r="OL195" s="3"/>
      <c r="OM195" s="3"/>
      <c r="ON195" s="3"/>
      <c r="OO195" s="3"/>
      <c r="OP195" s="3"/>
      <c r="OQ195" s="3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</row>
    <row r="196" spans="3:711" x14ac:dyDescent="0.25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  <c r="MQ196" s="3"/>
      <c r="MR196" s="3"/>
      <c r="MS196" s="3"/>
      <c r="MT196" s="3"/>
      <c r="MU196" s="3"/>
      <c r="MV196" s="3"/>
      <c r="MW196" s="3"/>
      <c r="MX196" s="3"/>
      <c r="MY196" s="3"/>
      <c r="MZ196" s="3"/>
      <c r="NA196" s="3"/>
      <c r="NB196" s="3"/>
      <c r="NC196" s="3"/>
      <c r="ND196" s="3"/>
      <c r="NE196" s="3"/>
      <c r="NF196" s="3"/>
      <c r="NG196" s="3"/>
      <c r="NH196" s="3"/>
      <c r="NI196" s="3"/>
      <c r="NJ196" s="3"/>
      <c r="NK196" s="3"/>
      <c r="NL196" s="3"/>
      <c r="NM196" s="3"/>
      <c r="NN196" s="3"/>
      <c r="NO196" s="3"/>
      <c r="NP196" s="3"/>
      <c r="NQ196" s="3"/>
      <c r="NR196" s="3"/>
      <c r="NS196" s="3"/>
      <c r="NT196" s="3"/>
      <c r="NU196" s="3"/>
      <c r="NV196" s="3"/>
      <c r="NW196" s="3"/>
      <c r="NX196" s="3"/>
      <c r="NY196" s="3"/>
      <c r="NZ196" s="3"/>
      <c r="OA196" s="3"/>
      <c r="OB196" s="3"/>
      <c r="OC196" s="3"/>
      <c r="OD196" s="3"/>
      <c r="OE196" s="3"/>
      <c r="OF196" s="3"/>
      <c r="OG196" s="3"/>
      <c r="OH196" s="3"/>
      <c r="OI196" s="3"/>
      <c r="OJ196" s="3"/>
      <c r="OK196" s="3"/>
      <c r="OL196" s="3"/>
      <c r="OM196" s="3"/>
      <c r="ON196" s="3"/>
      <c r="OO196" s="3"/>
      <c r="OP196" s="3"/>
      <c r="OQ196" s="3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</row>
    <row r="197" spans="3:711" x14ac:dyDescent="0.25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  <c r="LT197" s="3"/>
      <c r="LU197" s="3"/>
      <c r="LV197" s="3"/>
      <c r="LW197" s="3"/>
      <c r="LX197" s="3"/>
      <c r="LY197" s="3"/>
      <c r="LZ197" s="3"/>
      <c r="MA197" s="3"/>
      <c r="MB197" s="3"/>
      <c r="MC197" s="3"/>
      <c r="MD197" s="3"/>
      <c r="ME197" s="3"/>
      <c r="MF197" s="3"/>
      <c r="MG197" s="3"/>
      <c r="MH197" s="3"/>
      <c r="MI197" s="3"/>
      <c r="MJ197" s="3"/>
      <c r="MK197" s="3"/>
      <c r="ML197" s="3"/>
      <c r="MM197" s="3"/>
      <c r="MN197" s="3"/>
      <c r="MO197" s="3"/>
      <c r="MP197" s="3"/>
      <c r="MQ197" s="3"/>
      <c r="MR197" s="3"/>
      <c r="MS197" s="3"/>
      <c r="MT197" s="3"/>
      <c r="MU197" s="3"/>
      <c r="MV197" s="3"/>
      <c r="MW197" s="3"/>
      <c r="MX197" s="3"/>
      <c r="MY197" s="3"/>
      <c r="MZ197" s="3"/>
      <c r="NA197" s="3"/>
      <c r="NB197" s="3"/>
      <c r="NC197" s="3"/>
      <c r="ND197" s="3"/>
      <c r="NE197" s="3"/>
      <c r="NF197" s="3"/>
      <c r="NG197" s="3"/>
      <c r="NH197" s="3"/>
      <c r="NI197" s="3"/>
      <c r="NJ197" s="3"/>
      <c r="NK197" s="3"/>
      <c r="NL197" s="3"/>
      <c r="NM197" s="3"/>
      <c r="NN197" s="3"/>
      <c r="NO197" s="3"/>
      <c r="NP197" s="3"/>
      <c r="NQ197" s="3"/>
      <c r="NR197" s="3"/>
      <c r="NS197" s="3"/>
      <c r="NT197" s="3"/>
      <c r="NU197" s="3"/>
      <c r="NV197" s="3"/>
      <c r="NW197" s="3"/>
      <c r="NX197" s="3"/>
      <c r="NY197" s="3"/>
      <c r="NZ197" s="3"/>
      <c r="OA197" s="3"/>
      <c r="OB197" s="3"/>
      <c r="OC197" s="3"/>
      <c r="OD197" s="3"/>
      <c r="OE197" s="3"/>
      <c r="OF197" s="3"/>
      <c r="OG197" s="3"/>
      <c r="OH197" s="3"/>
      <c r="OI197" s="3"/>
      <c r="OJ197" s="3"/>
      <c r="OK197" s="3"/>
      <c r="OL197" s="3"/>
      <c r="OM197" s="3"/>
      <c r="ON197" s="3"/>
      <c r="OO197" s="3"/>
      <c r="OP197" s="3"/>
      <c r="OQ197" s="3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</row>
    <row r="198" spans="3:711" x14ac:dyDescent="0.25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/>
      <c r="MD198" s="3"/>
      <c r="ME198" s="3"/>
      <c r="MF198" s="3"/>
      <c r="MG198" s="3"/>
      <c r="MH198" s="3"/>
      <c r="MI198" s="3"/>
      <c r="MJ198" s="3"/>
      <c r="MK198" s="3"/>
      <c r="ML198" s="3"/>
      <c r="MM198" s="3"/>
      <c r="MN198" s="3"/>
      <c r="MO198" s="3"/>
      <c r="MP198" s="3"/>
      <c r="MQ198" s="3"/>
      <c r="MR198" s="3"/>
      <c r="MS198" s="3"/>
      <c r="MT198" s="3"/>
      <c r="MU198" s="3"/>
      <c r="MV198" s="3"/>
      <c r="MW198" s="3"/>
      <c r="MX198" s="3"/>
      <c r="MY198" s="3"/>
      <c r="MZ198" s="3"/>
      <c r="NA198" s="3"/>
      <c r="NB198" s="3"/>
      <c r="NC198" s="3"/>
      <c r="ND198" s="3"/>
      <c r="NE198" s="3"/>
      <c r="NF198" s="3"/>
      <c r="NG198" s="3"/>
      <c r="NH198" s="3"/>
      <c r="NI198" s="3"/>
      <c r="NJ198" s="3"/>
      <c r="NK198" s="3"/>
      <c r="NL198" s="3"/>
      <c r="NM198" s="3"/>
      <c r="NN198" s="3"/>
      <c r="NO198" s="3"/>
      <c r="NP198" s="3"/>
      <c r="NQ198" s="3"/>
      <c r="NR198" s="3"/>
      <c r="NS198" s="3"/>
      <c r="NT198" s="3"/>
      <c r="NU198" s="3"/>
      <c r="NV198" s="3"/>
      <c r="NW198" s="3"/>
      <c r="NX198" s="3"/>
      <c r="NY198" s="3"/>
      <c r="NZ198" s="3"/>
      <c r="OA198" s="3"/>
      <c r="OB198" s="3"/>
      <c r="OC198" s="3"/>
      <c r="OD198" s="3"/>
      <c r="OE198" s="3"/>
      <c r="OF198" s="3"/>
      <c r="OG198" s="3"/>
      <c r="OH198" s="3"/>
      <c r="OI198" s="3"/>
      <c r="OJ198" s="3"/>
      <c r="OK198" s="3"/>
      <c r="OL198" s="3"/>
      <c r="OM198" s="3"/>
      <c r="ON198" s="3"/>
      <c r="OO198" s="3"/>
      <c r="OP198" s="3"/>
      <c r="OQ198" s="3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</row>
    <row r="199" spans="3:711" x14ac:dyDescent="0.25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</row>
    <row r="200" spans="3:711" x14ac:dyDescent="0.25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/>
      <c r="MD200" s="3"/>
      <c r="ME200" s="3"/>
      <c r="MF200" s="3"/>
      <c r="MG200" s="3"/>
      <c r="MH200" s="3"/>
      <c r="MI200" s="3"/>
      <c r="MJ200" s="3"/>
      <c r="MK200" s="3"/>
      <c r="ML200" s="3"/>
      <c r="MM200" s="3"/>
      <c r="MN200" s="3"/>
      <c r="MO200" s="3"/>
      <c r="MP200" s="3"/>
      <c r="MQ200" s="3"/>
      <c r="MR200" s="3"/>
      <c r="MS200" s="3"/>
      <c r="MT200" s="3"/>
      <c r="MU200" s="3"/>
      <c r="MV200" s="3"/>
      <c r="MW200" s="3"/>
      <c r="MX200" s="3"/>
      <c r="MY200" s="3"/>
      <c r="MZ200" s="3"/>
      <c r="NA200" s="3"/>
      <c r="NB200" s="3"/>
      <c r="NC200" s="3"/>
      <c r="ND200" s="3"/>
      <c r="NE200" s="3"/>
      <c r="NF200" s="3"/>
      <c r="NG200" s="3"/>
      <c r="NH200" s="3"/>
      <c r="NI200" s="3"/>
      <c r="NJ200" s="3"/>
      <c r="NK200" s="3"/>
      <c r="NL200" s="3"/>
      <c r="NM200" s="3"/>
      <c r="NN200" s="3"/>
      <c r="NO200" s="3"/>
      <c r="NP200" s="3"/>
      <c r="NQ200" s="3"/>
      <c r="NR200" s="3"/>
      <c r="NS200" s="3"/>
      <c r="NT200" s="3"/>
      <c r="NU200" s="3"/>
      <c r="NV200" s="3"/>
      <c r="NW200" s="3"/>
      <c r="NX200" s="3"/>
      <c r="NY200" s="3"/>
      <c r="NZ200" s="3"/>
      <c r="OA200" s="3"/>
      <c r="OB200" s="3"/>
      <c r="OC200" s="3"/>
      <c r="OD200" s="3"/>
      <c r="OE200" s="3"/>
      <c r="OF200" s="3"/>
      <c r="OG200" s="3"/>
      <c r="OH200" s="3"/>
      <c r="OI200" s="3"/>
      <c r="OJ200" s="3"/>
      <c r="OK200" s="3"/>
      <c r="OL200" s="3"/>
      <c r="OM200" s="3"/>
      <c r="ON200" s="3"/>
      <c r="OO200" s="3"/>
      <c r="OP200" s="3"/>
      <c r="OQ200" s="3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</row>
    <row r="201" spans="3:711" x14ac:dyDescent="0.25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/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KW201" s="3"/>
      <c r="KX201" s="3"/>
      <c r="KY201" s="3"/>
      <c r="KZ201" s="3"/>
      <c r="LA201" s="3"/>
      <c r="LB201" s="3"/>
      <c r="LC201" s="3"/>
      <c r="LD201" s="3"/>
      <c r="LE201" s="3"/>
      <c r="LF201" s="3"/>
      <c r="LG201" s="3"/>
      <c r="LH201" s="3"/>
      <c r="LI201" s="3"/>
      <c r="LJ201" s="3"/>
      <c r="LK201" s="3"/>
      <c r="LL201" s="3"/>
      <c r="LM201" s="3"/>
      <c r="LN201" s="3"/>
      <c r="LO201" s="3"/>
      <c r="LP201" s="3"/>
      <c r="LQ201" s="3"/>
      <c r="LR201" s="3"/>
      <c r="LS201" s="3"/>
      <c r="LT201" s="3"/>
      <c r="LU201" s="3"/>
      <c r="LV201" s="3"/>
      <c r="LW201" s="3"/>
      <c r="LX201" s="3"/>
      <c r="LY201" s="3"/>
      <c r="LZ201" s="3"/>
      <c r="MA201" s="3"/>
      <c r="MB201" s="3"/>
      <c r="MC201" s="3"/>
      <c r="MD201" s="3"/>
      <c r="ME201" s="3"/>
      <c r="MF201" s="3"/>
      <c r="MG201" s="3"/>
      <c r="MH201" s="3"/>
      <c r="MI201" s="3"/>
      <c r="MJ201" s="3"/>
      <c r="MK201" s="3"/>
      <c r="ML201" s="3"/>
      <c r="MM201" s="3"/>
      <c r="MN201" s="3"/>
      <c r="MO201" s="3"/>
      <c r="MP201" s="3"/>
      <c r="MQ201" s="3"/>
      <c r="MR201" s="3"/>
      <c r="MS201" s="3"/>
      <c r="MT201" s="3"/>
      <c r="MU201" s="3"/>
      <c r="MV201" s="3"/>
      <c r="MW201" s="3"/>
      <c r="MX201" s="3"/>
      <c r="MY201" s="3"/>
      <c r="MZ201" s="3"/>
      <c r="NA201" s="3"/>
      <c r="NB201" s="3"/>
      <c r="NC201" s="3"/>
      <c r="ND201" s="3"/>
      <c r="NE201" s="3"/>
      <c r="NF201" s="3"/>
      <c r="NG201" s="3"/>
      <c r="NH201" s="3"/>
      <c r="NI201" s="3"/>
      <c r="NJ201" s="3"/>
      <c r="NK201" s="3"/>
      <c r="NL201" s="3"/>
      <c r="NM201" s="3"/>
      <c r="NN201" s="3"/>
      <c r="NO201" s="3"/>
      <c r="NP201" s="3"/>
      <c r="NQ201" s="3"/>
      <c r="NR201" s="3"/>
      <c r="NS201" s="3"/>
      <c r="NT201" s="3"/>
      <c r="NU201" s="3"/>
      <c r="NV201" s="3"/>
      <c r="NW201" s="3"/>
      <c r="NX201" s="3"/>
      <c r="NY201" s="3"/>
      <c r="NZ201" s="3"/>
      <c r="OA201" s="3"/>
      <c r="OB201" s="3"/>
      <c r="OC201" s="3"/>
      <c r="OD201" s="3"/>
      <c r="OE201" s="3"/>
      <c r="OF201" s="3"/>
      <c r="OG201" s="3"/>
      <c r="OH201" s="3"/>
      <c r="OI201" s="3"/>
      <c r="OJ201" s="3"/>
      <c r="OK201" s="3"/>
      <c r="OL201" s="3"/>
      <c r="OM201" s="3"/>
      <c r="ON201" s="3"/>
      <c r="OO201" s="3"/>
      <c r="OP201" s="3"/>
      <c r="OQ201" s="3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</row>
    <row r="202" spans="3:711" x14ac:dyDescent="0.25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3"/>
      <c r="JG202" s="3"/>
      <c r="JH202" s="3"/>
      <c r="JI202" s="3"/>
      <c r="JJ202" s="3"/>
      <c r="JK202" s="3"/>
      <c r="JL202" s="3"/>
      <c r="JM202" s="3"/>
      <c r="JN202" s="3"/>
      <c r="JO202" s="3"/>
      <c r="JP202" s="3"/>
      <c r="JQ202" s="3"/>
      <c r="JR202" s="3"/>
      <c r="JS202" s="3"/>
      <c r="JT202" s="3"/>
      <c r="JU202" s="3"/>
      <c r="JV202" s="3"/>
      <c r="JW202" s="3"/>
      <c r="JX202" s="3"/>
      <c r="JY202" s="3"/>
      <c r="JZ202" s="3"/>
      <c r="KA202" s="3"/>
      <c r="KB202" s="3"/>
      <c r="KC202" s="3"/>
      <c r="KD202" s="3"/>
      <c r="KE202" s="3"/>
      <c r="KF202" s="3"/>
      <c r="KG202" s="3"/>
      <c r="KH202" s="3"/>
      <c r="KI202" s="3"/>
      <c r="KJ202" s="3"/>
      <c r="KK202" s="3"/>
      <c r="KL202" s="3"/>
      <c r="KM202" s="3"/>
      <c r="KN202" s="3"/>
      <c r="KO202" s="3"/>
      <c r="KP202" s="3"/>
      <c r="KQ202" s="3"/>
      <c r="KR202" s="3"/>
      <c r="KS202" s="3"/>
      <c r="KT202" s="3"/>
      <c r="KU202" s="3"/>
      <c r="KV202" s="3"/>
      <c r="KW202" s="3"/>
      <c r="KX202" s="3"/>
      <c r="KY202" s="3"/>
      <c r="KZ202" s="3"/>
      <c r="LA202" s="3"/>
      <c r="LB202" s="3"/>
      <c r="LC202" s="3"/>
      <c r="LD202" s="3"/>
      <c r="LE202" s="3"/>
      <c r="LF202" s="3"/>
      <c r="LG202" s="3"/>
      <c r="LH202" s="3"/>
      <c r="LI202" s="3"/>
      <c r="LJ202" s="3"/>
      <c r="LK202" s="3"/>
      <c r="LL202" s="3"/>
      <c r="LM202" s="3"/>
      <c r="LN202" s="3"/>
      <c r="LO202" s="3"/>
      <c r="LP202" s="3"/>
      <c r="LQ202" s="3"/>
      <c r="LR202" s="3"/>
      <c r="LS202" s="3"/>
      <c r="LT202" s="3"/>
      <c r="LU202" s="3"/>
      <c r="LV202" s="3"/>
      <c r="LW202" s="3"/>
      <c r="LX202" s="3"/>
      <c r="LY202" s="3"/>
      <c r="LZ202" s="3"/>
      <c r="MA202" s="3"/>
      <c r="MB202" s="3"/>
      <c r="MC202" s="3"/>
      <c r="MD202" s="3"/>
      <c r="ME202" s="3"/>
      <c r="MF202" s="3"/>
      <c r="MG202" s="3"/>
      <c r="MH202" s="3"/>
      <c r="MI202" s="3"/>
      <c r="MJ202" s="3"/>
      <c r="MK202" s="3"/>
      <c r="ML202" s="3"/>
      <c r="MM202" s="3"/>
      <c r="MN202" s="3"/>
      <c r="MO202" s="3"/>
      <c r="MP202" s="3"/>
      <c r="MQ202" s="3"/>
      <c r="MR202" s="3"/>
      <c r="MS202" s="3"/>
      <c r="MT202" s="3"/>
      <c r="MU202" s="3"/>
      <c r="MV202" s="3"/>
      <c r="MW202" s="3"/>
      <c r="MX202" s="3"/>
      <c r="MY202" s="3"/>
      <c r="MZ202" s="3"/>
      <c r="NA202" s="3"/>
      <c r="NB202" s="3"/>
      <c r="NC202" s="3"/>
      <c r="ND202" s="3"/>
      <c r="NE202" s="3"/>
      <c r="NF202" s="3"/>
      <c r="NG202" s="3"/>
      <c r="NH202" s="3"/>
      <c r="NI202" s="3"/>
      <c r="NJ202" s="3"/>
      <c r="NK202" s="3"/>
      <c r="NL202" s="3"/>
      <c r="NM202" s="3"/>
      <c r="NN202" s="3"/>
      <c r="NO202" s="3"/>
      <c r="NP202" s="3"/>
      <c r="NQ202" s="3"/>
      <c r="NR202" s="3"/>
      <c r="NS202" s="3"/>
      <c r="NT202" s="3"/>
      <c r="NU202" s="3"/>
      <c r="NV202" s="3"/>
      <c r="NW202" s="3"/>
      <c r="NX202" s="3"/>
      <c r="NY202" s="3"/>
      <c r="NZ202" s="3"/>
      <c r="OA202" s="3"/>
      <c r="OB202" s="3"/>
      <c r="OC202" s="3"/>
      <c r="OD202" s="3"/>
      <c r="OE202" s="3"/>
      <c r="OF202" s="3"/>
      <c r="OG202" s="3"/>
      <c r="OH202" s="3"/>
      <c r="OI202" s="3"/>
      <c r="OJ202" s="3"/>
      <c r="OK202" s="3"/>
      <c r="OL202" s="3"/>
      <c r="OM202" s="3"/>
      <c r="ON202" s="3"/>
      <c r="OO202" s="3"/>
      <c r="OP202" s="3"/>
      <c r="OQ202" s="3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</row>
    <row r="203" spans="3:711" x14ac:dyDescent="0.25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3"/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3"/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/>
      <c r="MD203" s="3"/>
      <c r="ME203" s="3"/>
      <c r="MF203" s="3"/>
      <c r="MG203" s="3"/>
      <c r="MH203" s="3"/>
      <c r="MI203" s="3"/>
      <c r="MJ203" s="3"/>
      <c r="MK203" s="3"/>
      <c r="ML203" s="3"/>
      <c r="MM203" s="3"/>
      <c r="MN203" s="3"/>
      <c r="MO203" s="3"/>
      <c r="MP203" s="3"/>
      <c r="MQ203" s="3"/>
      <c r="MR203" s="3"/>
      <c r="MS203" s="3"/>
      <c r="MT203" s="3"/>
      <c r="MU203" s="3"/>
      <c r="MV203" s="3"/>
      <c r="MW203" s="3"/>
      <c r="MX203" s="3"/>
      <c r="MY203" s="3"/>
      <c r="MZ203" s="3"/>
      <c r="NA203" s="3"/>
      <c r="NB203" s="3"/>
      <c r="NC203" s="3"/>
      <c r="ND203" s="3"/>
      <c r="NE203" s="3"/>
      <c r="NF203" s="3"/>
      <c r="NG203" s="3"/>
      <c r="NH203" s="3"/>
      <c r="NI203" s="3"/>
      <c r="NJ203" s="3"/>
      <c r="NK203" s="3"/>
      <c r="NL203" s="3"/>
      <c r="NM203" s="3"/>
      <c r="NN203" s="3"/>
      <c r="NO203" s="3"/>
      <c r="NP203" s="3"/>
      <c r="NQ203" s="3"/>
      <c r="NR203" s="3"/>
      <c r="NS203" s="3"/>
      <c r="NT203" s="3"/>
      <c r="NU203" s="3"/>
      <c r="NV203" s="3"/>
      <c r="NW203" s="3"/>
      <c r="NX203" s="3"/>
      <c r="NY203" s="3"/>
      <c r="NZ203" s="3"/>
      <c r="OA203" s="3"/>
      <c r="OB203" s="3"/>
      <c r="OC203" s="3"/>
      <c r="OD203" s="3"/>
      <c r="OE203" s="3"/>
      <c r="OF203" s="3"/>
      <c r="OG203" s="3"/>
      <c r="OH203" s="3"/>
      <c r="OI203" s="3"/>
      <c r="OJ203" s="3"/>
      <c r="OK203" s="3"/>
      <c r="OL203" s="3"/>
      <c r="OM203" s="3"/>
      <c r="ON203" s="3"/>
      <c r="OO203" s="3"/>
      <c r="OP203" s="3"/>
      <c r="OQ203" s="3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</row>
    <row r="204" spans="3:711" x14ac:dyDescent="0.25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  <c r="KP204" s="3"/>
      <c r="KQ204" s="3"/>
      <c r="KR204" s="3"/>
      <c r="KS204" s="3"/>
      <c r="KT204" s="3"/>
      <c r="KU204" s="3"/>
      <c r="KV204" s="3"/>
      <c r="KW204" s="3"/>
      <c r="KX204" s="3"/>
      <c r="KY204" s="3"/>
      <c r="KZ204" s="3"/>
      <c r="LA204" s="3"/>
      <c r="LB204" s="3"/>
      <c r="LC204" s="3"/>
      <c r="LD204" s="3"/>
      <c r="LE204" s="3"/>
      <c r="LF204" s="3"/>
      <c r="LG204" s="3"/>
      <c r="LH204" s="3"/>
      <c r="LI204" s="3"/>
      <c r="LJ204" s="3"/>
      <c r="LK204" s="3"/>
      <c r="LL204" s="3"/>
      <c r="LM204" s="3"/>
      <c r="LN204" s="3"/>
      <c r="LO204" s="3"/>
      <c r="LP204" s="3"/>
      <c r="LQ204" s="3"/>
      <c r="LR204" s="3"/>
      <c r="LS204" s="3"/>
      <c r="LT204" s="3"/>
      <c r="LU204" s="3"/>
      <c r="LV204" s="3"/>
      <c r="LW204" s="3"/>
      <c r="LX204" s="3"/>
      <c r="LY204" s="3"/>
      <c r="LZ204" s="3"/>
      <c r="MA204" s="3"/>
      <c r="MB204" s="3"/>
      <c r="MC204" s="3"/>
      <c r="MD204" s="3"/>
      <c r="ME204" s="3"/>
      <c r="MF204" s="3"/>
      <c r="MG204" s="3"/>
      <c r="MH204" s="3"/>
      <c r="MI204" s="3"/>
      <c r="MJ204" s="3"/>
      <c r="MK204" s="3"/>
      <c r="ML204" s="3"/>
      <c r="MM204" s="3"/>
      <c r="MN204" s="3"/>
      <c r="MO204" s="3"/>
      <c r="MP204" s="3"/>
      <c r="MQ204" s="3"/>
      <c r="MR204" s="3"/>
      <c r="MS204" s="3"/>
      <c r="MT204" s="3"/>
      <c r="MU204" s="3"/>
      <c r="MV204" s="3"/>
      <c r="MW204" s="3"/>
      <c r="MX204" s="3"/>
      <c r="MY204" s="3"/>
      <c r="MZ204" s="3"/>
      <c r="NA204" s="3"/>
      <c r="NB204" s="3"/>
      <c r="NC204" s="3"/>
      <c r="ND204" s="3"/>
      <c r="NE204" s="3"/>
      <c r="NF204" s="3"/>
      <c r="NG204" s="3"/>
      <c r="NH204" s="3"/>
      <c r="NI204" s="3"/>
      <c r="NJ204" s="3"/>
      <c r="NK204" s="3"/>
      <c r="NL204" s="3"/>
      <c r="NM204" s="3"/>
      <c r="NN204" s="3"/>
      <c r="NO204" s="3"/>
      <c r="NP204" s="3"/>
      <c r="NQ204" s="3"/>
      <c r="NR204" s="3"/>
      <c r="NS204" s="3"/>
      <c r="NT204" s="3"/>
      <c r="NU204" s="3"/>
      <c r="NV204" s="3"/>
      <c r="NW204" s="3"/>
      <c r="NX204" s="3"/>
      <c r="NY204" s="3"/>
      <c r="NZ204" s="3"/>
      <c r="OA204" s="3"/>
      <c r="OB204" s="3"/>
      <c r="OC204" s="3"/>
      <c r="OD204" s="3"/>
      <c r="OE204" s="3"/>
      <c r="OF204" s="3"/>
      <c r="OG204" s="3"/>
      <c r="OH204" s="3"/>
      <c r="OI204" s="3"/>
      <c r="OJ204" s="3"/>
      <c r="OK204" s="3"/>
      <c r="OL204" s="3"/>
      <c r="OM204" s="3"/>
      <c r="ON204" s="3"/>
      <c r="OO204" s="3"/>
      <c r="OP204" s="3"/>
      <c r="OQ204" s="3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</row>
    <row r="205" spans="3:711" x14ac:dyDescent="0.25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3"/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  <c r="KP205" s="3"/>
      <c r="KQ205" s="3"/>
      <c r="KR205" s="3"/>
      <c r="KS205" s="3"/>
      <c r="KT205" s="3"/>
      <c r="KU205" s="3"/>
      <c r="KV205" s="3"/>
      <c r="KW205" s="3"/>
      <c r="KX205" s="3"/>
      <c r="KY205" s="3"/>
      <c r="KZ205" s="3"/>
      <c r="LA205" s="3"/>
      <c r="LB205" s="3"/>
      <c r="LC205" s="3"/>
      <c r="LD205" s="3"/>
      <c r="LE205" s="3"/>
      <c r="LF205" s="3"/>
      <c r="LG205" s="3"/>
      <c r="LH205" s="3"/>
      <c r="LI205" s="3"/>
      <c r="LJ205" s="3"/>
      <c r="LK205" s="3"/>
      <c r="LL205" s="3"/>
      <c r="LM205" s="3"/>
      <c r="LN205" s="3"/>
      <c r="LO205" s="3"/>
      <c r="LP205" s="3"/>
      <c r="LQ205" s="3"/>
      <c r="LR205" s="3"/>
      <c r="LS205" s="3"/>
      <c r="LT205" s="3"/>
      <c r="LU205" s="3"/>
      <c r="LV205" s="3"/>
      <c r="LW205" s="3"/>
      <c r="LX205" s="3"/>
      <c r="LY205" s="3"/>
      <c r="LZ205" s="3"/>
      <c r="MA205" s="3"/>
      <c r="MB205" s="3"/>
      <c r="MC205" s="3"/>
      <c r="MD205" s="3"/>
      <c r="ME205" s="3"/>
      <c r="MF205" s="3"/>
      <c r="MG205" s="3"/>
      <c r="MH205" s="3"/>
      <c r="MI205" s="3"/>
      <c r="MJ205" s="3"/>
      <c r="MK205" s="3"/>
      <c r="ML205" s="3"/>
      <c r="MM205" s="3"/>
      <c r="MN205" s="3"/>
      <c r="MO205" s="3"/>
      <c r="MP205" s="3"/>
      <c r="MQ205" s="3"/>
      <c r="MR205" s="3"/>
      <c r="MS205" s="3"/>
      <c r="MT205" s="3"/>
      <c r="MU205" s="3"/>
      <c r="MV205" s="3"/>
      <c r="MW205" s="3"/>
      <c r="MX205" s="3"/>
      <c r="MY205" s="3"/>
      <c r="MZ205" s="3"/>
      <c r="NA205" s="3"/>
      <c r="NB205" s="3"/>
      <c r="NC205" s="3"/>
      <c r="ND205" s="3"/>
      <c r="NE205" s="3"/>
      <c r="NF205" s="3"/>
      <c r="NG205" s="3"/>
      <c r="NH205" s="3"/>
      <c r="NI205" s="3"/>
      <c r="NJ205" s="3"/>
      <c r="NK205" s="3"/>
      <c r="NL205" s="3"/>
      <c r="NM205" s="3"/>
      <c r="NN205" s="3"/>
      <c r="NO205" s="3"/>
      <c r="NP205" s="3"/>
      <c r="NQ205" s="3"/>
      <c r="NR205" s="3"/>
      <c r="NS205" s="3"/>
      <c r="NT205" s="3"/>
      <c r="NU205" s="3"/>
      <c r="NV205" s="3"/>
      <c r="NW205" s="3"/>
      <c r="NX205" s="3"/>
      <c r="NY205" s="3"/>
      <c r="NZ205" s="3"/>
      <c r="OA205" s="3"/>
      <c r="OB205" s="3"/>
      <c r="OC205" s="3"/>
      <c r="OD205" s="3"/>
      <c r="OE205" s="3"/>
      <c r="OF205" s="3"/>
      <c r="OG205" s="3"/>
      <c r="OH205" s="3"/>
      <c r="OI205" s="3"/>
      <c r="OJ205" s="3"/>
      <c r="OK205" s="3"/>
      <c r="OL205" s="3"/>
      <c r="OM205" s="3"/>
      <c r="ON205" s="3"/>
      <c r="OO205" s="3"/>
      <c r="OP205" s="3"/>
      <c r="OQ205" s="3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</row>
    <row r="206" spans="3:711" x14ac:dyDescent="0.25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/>
      <c r="MD206" s="3"/>
      <c r="ME206" s="3"/>
      <c r="MF206" s="3"/>
      <c r="MG206" s="3"/>
      <c r="MH206" s="3"/>
      <c r="MI206" s="3"/>
      <c r="MJ206" s="3"/>
      <c r="MK206" s="3"/>
      <c r="ML206" s="3"/>
      <c r="MM206" s="3"/>
      <c r="MN206" s="3"/>
      <c r="MO206" s="3"/>
      <c r="MP206" s="3"/>
      <c r="MQ206" s="3"/>
      <c r="MR206" s="3"/>
      <c r="MS206" s="3"/>
      <c r="MT206" s="3"/>
      <c r="MU206" s="3"/>
      <c r="MV206" s="3"/>
      <c r="MW206" s="3"/>
      <c r="MX206" s="3"/>
      <c r="MY206" s="3"/>
      <c r="MZ206" s="3"/>
      <c r="NA206" s="3"/>
      <c r="NB206" s="3"/>
      <c r="NC206" s="3"/>
      <c r="ND206" s="3"/>
      <c r="NE206" s="3"/>
      <c r="NF206" s="3"/>
      <c r="NG206" s="3"/>
      <c r="NH206" s="3"/>
      <c r="NI206" s="3"/>
      <c r="NJ206" s="3"/>
      <c r="NK206" s="3"/>
      <c r="NL206" s="3"/>
      <c r="NM206" s="3"/>
      <c r="NN206" s="3"/>
      <c r="NO206" s="3"/>
      <c r="NP206" s="3"/>
      <c r="NQ206" s="3"/>
      <c r="NR206" s="3"/>
      <c r="NS206" s="3"/>
      <c r="NT206" s="3"/>
      <c r="NU206" s="3"/>
      <c r="NV206" s="3"/>
      <c r="NW206" s="3"/>
      <c r="NX206" s="3"/>
      <c r="NY206" s="3"/>
      <c r="NZ206" s="3"/>
      <c r="OA206" s="3"/>
      <c r="OB206" s="3"/>
      <c r="OC206" s="3"/>
      <c r="OD206" s="3"/>
      <c r="OE206" s="3"/>
      <c r="OF206" s="3"/>
      <c r="OG206" s="3"/>
      <c r="OH206" s="3"/>
      <c r="OI206" s="3"/>
      <c r="OJ206" s="3"/>
      <c r="OK206" s="3"/>
      <c r="OL206" s="3"/>
      <c r="OM206" s="3"/>
      <c r="ON206" s="3"/>
      <c r="OO206" s="3"/>
      <c r="OP206" s="3"/>
      <c r="OQ206" s="3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</row>
    <row r="207" spans="3:711" x14ac:dyDescent="0.25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3"/>
      <c r="JQ207" s="3"/>
      <c r="JR207" s="3"/>
      <c r="JS207" s="3"/>
      <c r="JT207" s="3"/>
      <c r="JU207" s="3"/>
      <c r="JV207" s="3"/>
      <c r="JW207" s="3"/>
      <c r="JX207" s="3"/>
      <c r="JY207" s="3"/>
      <c r="JZ207" s="3"/>
      <c r="KA207" s="3"/>
      <c r="KB207" s="3"/>
      <c r="KC207" s="3"/>
      <c r="KD207" s="3"/>
      <c r="KE207" s="3"/>
      <c r="KF207" s="3"/>
      <c r="KG207" s="3"/>
      <c r="KH207" s="3"/>
      <c r="KI207" s="3"/>
      <c r="KJ207" s="3"/>
      <c r="KK207" s="3"/>
      <c r="KL207" s="3"/>
      <c r="KM207" s="3"/>
      <c r="KN207" s="3"/>
      <c r="KO207" s="3"/>
      <c r="KP207" s="3"/>
      <c r="KQ207" s="3"/>
      <c r="KR207" s="3"/>
      <c r="KS207" s="3"/>
      <c r="KT207" s="3"/>
      <c r="KU207" s="3"/>
      <c r="KV207" s="3"/>
      <c r="KW207" s="3"/>
      <c r="KX207" s="3"/>
      <c r="KY207" s="3"/>
      <c r="KZ207" s="3"/>
      <c r="LA207" s="3"/>
      <c r="LB207" s="3"/>
      <c r="LC207" s="3"/>
      <c r="LD207" s="3"/>
      <c r="LE207" s="3"/>
      <c r="LF207" s="3"/>
      <c r="LG207" s="3"/>
      <c r="LH207" s="3"/>
      <c r="LI207" s="3"/>
      <c r="LJ207" s="3"/>
      <c r="LK207" s="3"/>
      <c r="LL207" s="3"/>
      <c r="LM207" s="3"/>
      <c r="LN207" s="3"/>
      <c r="LO207" s="3"/>
      <c r="LP207" s="3"/>
      <c r="LQ207" s="3"/>
      <c r="LR207" s="3"/>
      <c r="LS207" s="3"/>
      <c r="LT207" s="3"/>
      <c r="LU207" s="3"/>
      <c r="LV207" s="3"/>
      <c r="LW207" s="3"/>
      <c r="LX207" s="3"/>
      <c r="LY207" s="3"/>
      <c r="LZ207" s="3"/>
      <c r="MA207" s="3"/>
      <c r="MB207" s="3"/>
      <c r="MC207" s="3"/>
      <c r="MD207" s="3"/>
      <c r="ME207" s="3"/>
      <c r="MF207" s="3"/>
      <c r="MG207" s="3"/>
      <c r="MH207" s="3"/>
      <c r="MI207" s="3"/>
      <c r="MJ207" s="3"/>
      <c r="MK207" s="3"/>
      <c r="ML207" s="3"/>
      <c r="MM207" s="3"/>
      <c r="MN207" s="3"/>
      <c r="MO207" s="3"/>
      <c r="MP207" s="3"/>
      <c r="MQ207" s="3"/>
      <c r="MR207" s="3"/>
      <c r="MS207" s="3"/>
      <c r="MT207" s="3"/>
      <c r="MU207" s="3"/>
      <c r="MV207" s="3"/>
      <c r="MW207" s="3"/>
      <c r="MX207" s="3"/>
      <c r="MY207" s="3"/>
      <c r="MZ207" s="3"/>
      <c r="NA207" s="3"/>
      <c r="NB207" s="3"/>
      <c r="NC207" s="3"/>
      <c r="ND207" s="3"/>
      <c r="NE207" s="3"/>
      <c r="NF207" s="3"/>
      <c r="NG207" s="3"/>
      <c r="NH207" s="3"/>
      <c r="NI207" s="3"/>
      <c r="NJ207" s="3"/>
      <c r="NK207" s="3"/>
      <c r="NL207" s="3"/>
      <c r="NM207" s="3"/>
      <c r="NN207" s="3"/>
      <c r="NO207" s="3"/>
      <c r="NP207" s="3"/>
      <c r="NQ207" s="3"/>
      <c r="NR207" s="3"/>
      <c r="NS207" s="3"/>
      <c r="NT207" s="3"/>
      <c r="NU207" s="3"/>
      <c r="NV207" s="3"/>
      <c r="NW207" s="3"/>
      <c r="NX207" s="3"/>
      <c r="NY207" s="3"/>
      <c r="NZ207" s="3"/>
      <c r="OA207" s="3"/>
      <c r="OB207" s="3"/>
      <c r="OC207" s="3"/>
      <c r="OD207" s="3"/>
      <c r="OE207" s="3"/>
      <c r="OF207" s="3"/>
      <c r="OG207" s="3"/>
      <c r="OH207" s="3"/>
      <c r="OI207" s="3"/>
      <c r="OJ207" s="3"/>
      <c r="OK207" s="3"/>
      <c r="OL207" s="3"/>
      <c r="OM207" s="3"/>
      <c r="ON207" s="3"/>
      <c r="OO207" s="3"/>
      <c r="OP207" s="3"/>
      <c r="OQ207" s="3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</row>
    <row r="208" spans="3:711" x14ac:dyDescent="0.25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3"/>
      <c r="JQ208" s="3"/>
      <c r="JR208" s="3"/>
      <c r="JS208" s="3"/>
      <c r="JT208" s="3"/>
      <c r="JU208" s="3"/>
      <c r="JV208" s="3"/>
      <c r="JW208" s="3"/>
      <c r="JX208" s="3"/>
      <c r="JY208" s="3"/>
      <c r="JZ208" s="3"/>
      <c r="KA208" s="3"/>
      <c r="KB208" s="3"/>
      <c r="KC208" s="3"/>
      <c r="KD208" s="3"/>
      <c r="KE208" s="3"/>
      <c r="KF208" s="3"/>
      <c r="KG208" s="3"/>
      <c r="KH208" s="3"/>
      <c r="KI208" s="3"/>
      <c r="KJ208" s="3"/>
      <c r="KK208" s="3"/>
      <c r="KL208" s="3"/>
      <c r="KM208" s="3"/>
      <c r="KN208" s="3"/>
      <c r="KO208" s="3"/>
      <c r="KP208" s="3"/>
      <c r="KQ208" s="3"/>
      <c r="KR208" s="3"/>
      <c r="KS208" s="3"/>
      <c r="KT208" s="3"/>
      <c r="KU208" s="3"/>
      <c r="KV208" s="3"/>
      <c r="KW208" s="3"/>
      <c r="KX208" s="3"/>
      <c r="KY208" s="3"/>
      <c r="KZ208" s="3"/>
      <c r="LA208" s="3"/>
      <c r="LB208" s="3"/>
      <c r="LC208" s="3"/>
      <c r="LD208" s="3"/>
      <c r="LE208" s="3"/>
      <c r="LF208" s="3"/>
      <c r="LG208" s="3"/>
      <c r="LH208" s="3"/>
      <c r="LI208" s="3"/>
      <c r="LJ208" s="3"/>
      <c r="LK208" s="3"/>
      <c r="LL208" s="3"/>
      <c r="LM208" s="3"/>
      <c r="LN208" s="3"/>
      <c r="LO208" s="3"/>
      <c r="LP208" s="3"/>
      <c r="LQ208" s="3"/>
      <c r="LR208" s="3"/>
      <c r="LS208" s="3"/>
      <c r="LT208" s="3"/>
      <c r="LU208" s="3"/>
      <c r="LV208" s="3"/>
      <c r="LW208" s="3"/>
      <c r="LX208" s="3"/>
      <c r="LY208" s="3"/>
      <c r="LZ208" s="3"/>
      <c r="MA208" s="3"/>
      <c r="MB208" s="3"/>
      <c r="MC208" s="3"/>
      <c r="MD208" s="3"/>
      <c r="ME208" s="3"/>
      <c r="MF208" s="3"/>
      <c r="MG208" s="3"/>
      <c r="MH208" s="3"/>
      <c r="MI208" s="3"/>
      <c r="MJ208" s="3"/>
      <c r="MK208" s="3"/>
      <c r="ML208" s="3"/>
      <c r="MM208" s="3"/>
      <c r="MN208" s="3"/>
      <c r="MO208" s="3"/>
      <c r="MP208" s="3"/>
      <c r="MQ208" s="3"/>
      <c r="MR208" s="3"/>
      <c r="MS208" s="3"/>
      <c r="MT208" s="3"/>
      <c r="MU208" s="3"/>
      <c r="MV208" s="3"/>
      <c r="MW208" s="3"/>
      <c r="MX208" s="3"/>
      <c r="MY208" s="3"/>
      <c r="MZ208" s="3"/>
      <c r="NA208" s="3"/>
      <c r="NB208" s="3"/>
      <c r="NC208" s="3"/>
      <c r="ND208" s="3"/>
      <c r="NE208" s="3"/>
      <c r="NF208" s="3"/>
      <c r="NG208" s="3"/>
      <c r="NH208" s="3"/>
      <c r="NI208" s="3"/>
      <c r="NJ208" s="3"/>
      <c r="NK208" s="3"/>
      <c r="NL208" s="3"/>
      <c r="NM208" s="3"/>
      <c r="NN208" s="3"/>
      <c r="NO208" s="3"/>
      <c r="NP208" s="3"/>
      <c r="NQ208" s="3"/>
      <c r="NR208" s="3"/>
      <c r="NS208" s="3"/>
      <c r="NT208" s="3"/>
      <c r="NU208" s="3"/>
      <c r="NV208" s="3"/>
      <c r="NW208" s="3"/>
      <c r="NX208" s="3"/>
      <c r="NY208" s="3"/>
      <c r="NZ208" s="3"/>
      <c r="OA208" s="3"/>
      <c r="OB208" s="3"/>
      <c r="OC208" s="3"/>
      <c r="OD208" s="3"/>
      <c r="OE208" s="3"/>
      <c r="OF208" s="3"/>
      <c r="OG208" s="3"/>
      <c r="OH208" s="3"/>
      <c r="OI208" s="3"/>
      <c r="OJ208" s="3"/>
      <c r="OK208" s="3"/>
      <c r="OL208" s="3"/>
      <c r="OM208" s="3"/>
      <c r="ON208" s="3"/>
      <c r="OO208" s="3"/>
      <c r="OP208" s="3"/>
      <c r="OQ208" s="3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</row>
    <row r="209" spans="3:711" x14ac:dyDescent="0.25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/>
      <c r="MD209" s="3"/>
      <c r="ME209" s="3"/>
      <c r="MF209" s="3"/>
      <c r="MG209" s="3"/>
      <c r="MH209" s="3"/>
      <c r="MI209" s="3"/>
      <c r="MJ209" s="3"/>
      <c r="MK209" s="3"/>
      <c r="ML209" s="3"/>
      <c r="MM209" s="3"/>
      <c r="MN209" s="3"/>
      <c r="MO209" s="3"/>
      <c r="MP209" s="3"/>
      <c r="MQ209" s="3"/>
      <c r="MR209" s="3"/>
      <c r="MS209" s="3"/>
      <c r="MT209" s="3"/>
      <c r="MU209" s="3"/>
      <c r="MV209" s="3"/>
      <c r="MW209" s="3"/>
      <c r="MX209" s="3"/>
      <c r="MY209" s="3"/>
      <c r="MZ209" s="3"/>
      <c r="NA209" s="3"/>
      <c r="NB209" s="3"/>
      <c r="NC209" s="3"/>
      <c r="ND209" s="3"/>
      <c r="NE209" s="3"/>
      <c r="NF209" s="3"/>
      <c r="NG209" s="3"/>
      <c r="NH209" s="3"/>
      <c r="NI209" s="3"/>
      <c r="NJ209" s="3"/>
      <c r="NK209" s="3"/>
      <c r="NL209" s="3"/>
      <c r="NM209" s="3"/>
      <c r="NN209" s="3"/>
      <c r="NO209" s="3"/>
      <c r="NP209" s="3"/>
      <c r="NQ209" s="3"/>
      <c r="NR209" s="3"/>
      <c r="NS209" s="3"/>
      <c r="NT209" s="3"/>
      <c r="NU209" s="3"/>
      <c r="NV209" s="3"/>
      <c r="NW209" s="3"/>
      <c r="NX209" s="3"/>
      <c r="NY209" s="3"/>
      <c r="NZ209" s="3"/>
      <c r="OA209" s="3"/>
      <c r="OB209" s="3"/>
      <c r="OC209" s="3"/>
      <c r="OD209" s="3"/>
      <c r="OE209" s="3"/>
      <c r="OF209" s="3"/>
      <c r="OG209" s="3"/>
      <c r="OH209" s="3"/>
      <c r="OI209" s="3"/>
      <c r="OJ209" s="3"/>
      <c r="OK209" s="3"/>
      <c r="OL209" s="3"/>
      <c r="OM209" s="3"/>
      <c r="ON209" s="3"/>
      <c r="OO209" s="3"/>
      <c r="OP209" s="3"/>
      <c r="OQ209" s="3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</row>
    <row r="210" spans="3:711" x14ac:dyDescent="0.25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/>
      <c r="MD210" s="3"/>
      <c r="ME210" s="3"/>
      <c r="MF210" s="3"/>
      <c r="MG210" s="3"/>
      <c r="MH210" s="3"/>
      <c r="MI210" s="3"/>
      <c r="MJ210" s="3"/>
      <c r="MK210" s="3"/>
      <c r="ML210" s="3"/>
      <c r="MM210" s="3"/>
      <c r="MN210" s="3"/>
      <c r="MO210" s="3"/>
      <c r="MP210" s="3"/>
      <c r="MQ210" s="3"/>
      <c r="MR210" s="3"/>
      <c r="MS210" s="3"/>
      <c r="MT210" s="3"/>
      <c r="MU210" s="3"/>
      <c r="MV210" s="3"/>
      <c r="MW210" s="3"/>
      <c r="MX210" s="3"/>
      <c r="MY210" s="3"/>
      <c r="MZ210" s="3"/>
      <c r="NA210" s="3"/>
      <c r="NB210" s="3"/>
      <c r="NC210" s="3"/>
      <c r="ND210" s="3"/>
      <c r="NE210" s="3"/>
      <c r="NF210" s="3"/>
      <c r="NG210" s="3"/>
      <c r="NH210" s="3"/>
      <c r="NI210" s="3"/>
      <c r="NJ210" s="3"/>
      <c r="NK210" s="3"/>
      <c r="NL210" s="3"/>
      <c r="NM210" s="3"/>
      <c r="NN210" s="3"/>
      <c r="NO210" s="3"/>
      <c r="NP210" s="3"/>
      <c r="NQ210" s="3"/>
      <c r="NR210" s="3"/>
      <c r="NS210" s="3"/>
      <c r="NT210" s="3"/>
      <c r="NU210" s="3"/>
      <c r="NV210" s="3"/>
      <c r="NW210" s="3"/>
      <c r="NX210" s="3"/>
      <c r="NY210" s="3"/>
      <c r="NZ210" s="3"/>
      <c r="OA210" s="3"/>
      <c r="OB210" s="3"/>
      <c r="OC210" s="3"/>
      <c r="OD210" s="3"/>
      <c r="OE210" s="3"/>
      <c r="OF210" s="3"/>
      <c r="OG210" s="3"/>
      <c r="OH210" s="3"/>
      <c r="OI210" s="3"/>
      <c r="OJ210" s="3"/>
      <c r="OK210" s="3"/>
      <c r="OL210" s="3"/>
      <c r="OM210" s="3"/>
      <c r="ON210" s="3"/>
      <c r="OO210" s="3"/>
      <c r="OP210" s="3"/>
      <c r="OQ210" s="3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</row>
    <row r="211" spans="3:711" x14ac:dyDescent="0.25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</row>
    <row r="212" spans="3:711" x14ac:dyDescent="0.25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  <c r="IZ212" s="3"/>
      <c r="JA212" s="3"/>
      <c r="JB212" s="3"/>
      <c r="JC212" s="3"/>
      <c r="JD212" s="3"/>
      <c r="JE212" s="3"/>
      <c r="JF212" s="3"/>
      <c r="JG212" s="3"/>
      <c r="JH212" s="3"/>
      <c r="JI212" s="3"/>
      <c r="JJ212" s="3"/>
      <c r="JK212" s="3"/>
      <c r="JL212" s="3"/>
      <c r="JM212" s="3"/>
      <c r="JN212" s="3"/>
      <c r="JO212" s="3"/>
      <c r="JP212" s="3"/>
      <c r="JQ212" s="3"/>
      <c r="JR212" s="3"/>
      <c r="JS212" s="3"/>
      <c r="JT212" s="3"/>
      <c r="JU212" s="3"/>
      <c r="JV212" s="3"/>
      <c r="JW212" s="3"/>
      <c r="JX212" s="3"/>
      <c r="JY212" s="3"/>
      <c r="JZ212" s="3"/>
      <c r="KA212" s="3"/>
      <c r="KB212" s="3"/>
      <c r="KC212" s="3"/>
      <c r="KD212" s="3"/>
      <c r="KE212" s="3"/>
      <c r="KF212" s="3"/>
      <c r="KG212" s="3"/>
      <c r="KH212" s="3"/>
      <c r="KI212" s="3"/>
      <c r="KJ212" s="3"/>
      <c r="KK212" s="3"/>
      <c r="KL212" s="3"/>
      <c r="KM212" s="3"/>
      <c r="KN212" s="3"/>
      <c r="KO212" s="3"/>
      <c r="KP212" s="3"/>
      <c r="KQ212" s="3"/>
      <c r="KR212" s="3"/>
      <c r="KS212" s="3"/>
      <c r="KT212" s="3"/>
      <c r="KU212" s="3"/>
      <c r="KV212" s="3"/>
      <c r="KW212" s="3"/>
      <c r="KX212" s="3"/>
      <c r="KY212" s="3"/>
      <c r="KZ212" s="3"/>
      <c r="LA212" s="3"/>
      <c r="LB212" s="3"/>
      <c r="LC212" s="3"/>
      <c r="LD212" s="3"/>
      <c r="LE212" s="3"/>
      <c r="LF212" s="3"/>
      <c r="LG212" s="3"/>
      <c r="LH212" s="3"/>
      <c r="LI212" s="3"/>
      <c r="LJ212" s="3"/>
      <c r="LK212" s="3"/>
      <c r="LL212" s="3"/>
      <c r="LM212" s="3"/>
      <c r="LN212" s="3"/>
      <c r="LO212" s="3"/>
      <c r="LP212" s="3"/>
      <c r="LQ212" s="3"/>
      <c r="LR212" s="3"/>
      <c r="LS212" s="3"/>
      <c r="LT212" s="3"/>
      <c r="LU212" s="3"/>
      <c r="LV212" s="3"/>
      <c r="LW212" s="3"/>
      <c r="LX212" s="3"/>
      <c r="LY212" s="3"/>
      <c r="LZ212" s="3"/>
      <c r="MA212" s="3"/>
      <c r="MB212" s="3"/>
      <c r="MC212" s="3"/>
      <c r="MD212" s="3"/>
      <c r="ME212" s="3"/>
      <c r="MF212" s="3"/>
      <c r="MG212" s="3"/>
      <c r="MH212" s="3"/>
      <c r="MI212" s="3"/>
      <c r="MJ212" s="3"/>
      <c r="MK212" s="3"/>
      <c r="ML212" s="3"/>
      <c r="MM212" s="3"/>
      <c r="MN212" s="3"/>
      <c r="MO212" s="3"/>
      <c r="MP212" s="3"/>
      <c r="MQ212" s="3"/>
      <c r="MR212" s="3"/>
      <c r="MS212" s="3"/>
      <c r="MT212" s="3"/>
      <c r="MU212" s="3"/>
      <c r="MV212" s="3"/>
      <c r="MW212" s="3"/>
      <c r="MX212" s="3"/>
      <c r="MY212" s="3"/>
      <c r="MZ212" s="3"/>
      <c r="NA212" s="3"/>
      <c r="NB212" s="3"/>
      <c r="NC212" s="3"/>
      <c r="ND212" s="3"/>
      <c r="NE212" s="3"/>
      <c r="NF212" s="3"/>
      <c r="NG212" s="3"/>
      <c r="NH212" s="3"/>
      <c r="NI212" s="3"/>
      <c r="NJ212" s="3"/>
      <c r="NK212" s="3"/>
      <c r="NL212" s="3"/>
      <c r="NM212" s="3"/>
      <c r="NN212" s="3"/>
      <c r="NO212" s="3"/>
      <c r="NP212" s="3"/>
      <c r="NQ212" s="3"/>
      <c r="NR212" s="3"/>
      <c r="NS212" s="3"/>
      <c r="NT212" s="3"/>
      <c r="NU212" s="3"/>
      <c r="NV212" s="3"/>
      <c r="NW212" s="3"/>
      <c r="NX212" s="3"/>
      <c r="NY212" s="3"/>
      <c r="NZ212" s="3"/>
      <c r="OA212" s="3"/>
      <c r="OB212" s="3"/>
      <c r="OC212" s="3"/>
      <c r="OD212" s="3"/>
      <c r="OE212" s="3"/>
      <c r="OF212" s="3"/>
      <c r="OG212" s="3"/>
      <c r="OH212" s="3"/>
      <c r="OI212" s="3"/>
      <c r="OJ212" s="3"/>
      <c r="OK212" s="3"/>
      <c r="OL212" s="3"/>
      <c r="OM212" s="3"/>
      <c r="ON212" s="3"/>
      <c r="OO212" s="3"/>
      <c r="OP212" s="3"/>
      <c r="OQ212" s="3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</row>
    <row r="213" spans="3:711" x14ac:dyDescent="0.25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  <c r="IZ213" s="3"/>
      <c r="JA213" s="3"/>
      <c r="JB213" s="3"/>
      <c r="JC213" s="3"/>
      <c r="JD213" s="3"/>
      <c r="JE213" s="3"/>
      <c r="JF213" s="3"/>
      <c r="JG213" s="3"/>
      <c r="JH213" s="3"/>
      <c r="JI213" s="3"/>
      <c r="JJ213" s="3"/>
      <c r="JK213" s="3"/>
      <c r="JL213" s="3"/>
      <c r="JM213" s="3"/>
      <c r="JN213" s="3"/>
      <c r="JO213" s="3"/>
      <c r="JP213" s="3"/>
      <c r="JQ213" s="3"/>
      <c r="JR213" s="3"/>
      <c r="JS213" s="3"/>
      <c r="JT213" s="3"/>
      <c r="JU213" s="3"/>
      <c r="JV213" s="3"/>
      <c r="JW213" s="3"/>
      <c r="JX213" s="3"/>
      <c r="JY213" s="3"/>
      <c r="JZ213" s="3"/>
      <c r="KA213" s="3"/>
      <c r="KB213" s="3"/>
      <c r="KC213" s="3"/>
      <c r="KD213" s="3"/>
      <c r="KE213" s="3"/>
      <c r="KF213" s="3"/>
      <c r="KG213" s="3"/>
      <c r="KH213" s="3"/>
      <c r="KI213" s="3"/>
      <c r="KJ213" s="3"/>
      <c r="KK213" s="3"/>
      <c r="KL213" s="3"/>
      <c r="KM213" s="3"/>
      <c r="KN213" s="3"/>
      <c r="KO213" s="3"/>
      <c r="KP213" s="3"/>
      <c r="KQ213" s="3"/>
      <c r="KR213" s="3"/>
      <c r="KS213" s="3"/>
      <c r="KT213" s="3"/>
      <c r="KU213" s="3"/>
      <c r="KV213" s="3"/>
      <c r="KW213" s="3"/>
      <c r="KX213" s="3"/>
      <c r="KY213" s="3"/>
      <c r="KZ213" s="3"/>
      <c r="LA213" s="3"/>
      <c r="LB213" s="3"/>
      <c r="LC213" s="3"/>
      <c r="LD213" s="3"/>
      <c r="LE213" s="3"/>
      <c r="LF213" s="3"/>
      <c r="LG213" s="3"/>
      <c r="LH213" s="3"/>
      <c r="LI213" s="3"/>
      <c r="LJ213" s="3"/>
      <c r="LK213" s="3"/>
      <c r="LL213" s="3"/>
      <c r="LM213" s="3"/>
      <c r="LN213" s="3"/>
      <c r="LO213" s="3"/>
      <c r="LP213" s="3"/>
      <c r="LQ213" s="3"/>
      <c r="LR213" s="3"/>
      <c r="LS213" s="3"/>
      <c r="LT213" s="3"/>
      <c r="LU213" s="3"/>
      <c r="LV213" s="3"/>
      <c r="LW213" s="3"/>
      <c r="LX213" s="3"/>
      <c r="LY213" s="3"/>
      <c r="LZ213" s="3"/>
      <c r="MA213" s="3"/>
      <c r="MB213" s="3"/>
      <c r="MC213" s="3"/>
      <c r="MD213" s="3"/>
      <c r="ME213" s="3"/>
      <c r="MF213" s="3"/>
      <c r="MG213" s="3"/>
      <c r="MH213" s="3"/>
      <c r="MI213" s="3"/>
      <c r="MJ213" s="3"/>
      <c r="MK213" s="3"/>
      <c r="ML213" s="3"/>
      <c r="MM213" s="3"/>
      <c r="MN213" s="3"/>
      <c r="MO213" s="3"/>
      <c r="MP213" s="3"/>
      <c r="MQ213" s="3"/>
      <c r="MR213" s="3"/>
      <c r="MS213" s="3"/>
      <c r="MT213" s="3"/>
      <c r="MU213" s="3"/>
      <c r="MV213" s="3"/>
      <c r="MW213" s="3"/>
      <c r="MX213" s="3"/>
      <c r="MY213" s="3"/>
      <c r="MZ213" s="3"/>
      <c r="NA213" s="3"/>
      <c r="NB213" s="3"/>
      <c r="NC213" s="3"/>
      <c r="ND213" s="3"/>
      <c r="NE213" s="3"/>
      <c r="NF213" s="3"/>
      <c r="NG213" s="3"/>
      <c r="NH213" s="3"/>
      <c r="NI213" s="3"/>
      <c r="NJ213" s="3"/>
      <c r="NK213" s="3"/>
      <c r="NL213" s="3"/>
      <c r="NM213" s="3"/>
      <c r="NN213" s="3"/>
      <c r="NO213" s="3"/>
      <c r="NP213" s="3"/>
      <c r="NQ213" s="3"/>
      <c r="NR213" s="3"/>
      <c r="NS213" s="3"/>
      <c r="NT213" s="3"/>
      <c r="NU213" s="3"/>
      <c r="NV213" s="3"/>
      <c r="NW213" s="3"/>
      <c r="NX213" s="3"/>
      <c r="NY213" s="3"/>
      <c r="NZ213" s="3"/>
      <c r="OA213" s="3"/>
      <c r="OB213" s="3"/>
      <c r="OC213" s="3"/>
      <c r="OD213" s="3"/>
      <c r="OE213" s="3"/>
      <c r="OF213" s="3"/>
      <c r="OG213" s="3"/>
      <c r="OH213" s="3"/>
      <c r="OI213" s="3"/>
      <c r="OJ213" s="3"/>
      <c r="OK213" s="3"/>
      <c r="OL213" s="3"/>
      <c r="OM213" s="3"/>
      <c r="ON213" s="3"/>
      <c r="OO213" s="3"/>
      <c r="OP213" s="3"/>
      <c r="OQ213" s="3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</row>
    <row r="214" spans="3:711" x14ac:dyDescent="0.25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  <c r="MO214" s="3"/>
      <c r="MP214" s="3"/>
      <c r="MQ214" s="3"/>
      <c r="MR214" s="3"/>
      <c r="MS214" s="3"/>
      <c r="MT214" s="3"/>
      <c r="MU214" s="3"/>
      <c r="MV214" s="3"/>
      <c r="MW214" s="3"/>
      <c r="MX214" s="3"/>
      <c r="MY214" s="3"/>
      <c r="MZ214" s="3"/>
      <c r="NA214" s="3"/>
      <c r="NB214" s="3"/>
      <c r="NC214" s="3"/>
      <c r="ND214" s="3"/>
      <c r="NE214" s="3"/>
      <c r="NF214" s="3"/>
      <c r="NG214" s="3"/>
      <c r="NH214" s="3"/>
      <c r="NI214" s="3"/>
      <c r="NJ214" s="3"/>
      <c r="NK214" s="3"/>
      <c r="NL214" s="3"/>
      <c r="NM214" s="3"/>
      <c r="NN214" s="3"/>
      <c r="NO214" s="3"/>
      <c r="NP214" s="3"/>
      <c r="NQ214" s="3"/>
      <c r="NR214" s="3"/>
      <c r="NS214" s="3"/>
      <c r="NT214" s="3"/>
      <c r="NU214" s="3"/>
      <c r="NV214" s="3"/>
      <c r="NW214" s="3"/>
      <c r="NX214" s="3"/>
      <c r="NY214" s="3"/>
      <c r="NZ214" s="3"/>
      <c r="OA214" s="3"/>
      <c r="OB214" s="3"/>
      <c r="OC214" s="3"/>
      <c r="OD214" s="3"/>
      <c r="OE214" s="3"/>
      <c r="OF214" s="3"/>
      <c r="OG214" s="3"/>
      <c r="OH214" s="3"/>
      <c r="OI214" s="3"/>
      <c r="OJ214" s="3"/>
      <c r="OK214" s="3"/>
      <c r="OL214" s="3"/>
      <c r="OM214" s="3"/>
      <c r="ON214" s="3"/>
      <c r="OO214" s="3"/>
      <c r="OP214" s="3"/>
      <c r="OQ214" s="3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</row>
    <row r="215" spans="3:711" x14ac:dyDescent="0.25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  <c r="IY215" s="3"/>
      <c r="IZ215" s="3"/>
      <c r="JA215" s="3"/>
      <c r="JB215" s="3"/>
      <c r="JC215" s="3"/>
      <c r="JD215" s="3"/>
      <c r="JE215" s="3"/>
      <c r="JF215" s="3"/>
      <c r="JG215" s="3"/>
      <c r="JH215" s="3"/>
      <c r="JI215" s="3"/>
      <c r="JJ215" s="3"/>
      <c r="JK215" s="3"/>
      <c r="JL215" s="3"/>
      <c r="JM215" s="3"/>
      <c r="JN215" s="3"/>
      <c r="JO215" s="3"/>
      <c r="JP215" s="3"/>
      <c r="JQ215" s="3"/>
      <c r="JR215" s="3"/>
      <c r="JS215" s="3"/>
      <c r="JT215" s="3"/>
      <c r="JU215" s="3"/>
      <c r="JV215" s="3"/>
      <c r="JW215" s="3"/>
      <c r="JX215" s="3"/>
      <c r="JY215" s="3"/>
      <c r="JZ215" s="3"/>
      <c r="KA215" s="3"/>
      <c r="KB215" s="3"/>
      <c r="KC215" s="3"/>
      <c r="KD215" s="3"/>
      <c r="KE215" s="3"/>
      <c r="KF215" s="3"/>
      <c r="KG215" s="3"/>
      <c r="KH215" s="3"/>
      <c r="KI215" s="3"/>
      <c r="KJ215" s="3"/>
      <c r="KK215" s="3"/>
      <c r="KL215" s="3"/>
      <c r="KM215" s="3"/>
      <c r="KN215" s="3"/>
      <c r="KO215" s="3"/>
      <c r="KP215" s="3"/>
      <c r="KQ215" s="3"/>
      <c r="KR215" s="3"/>
      <c r="KS215" s="3"/>
      <c r="KT215" s="3"/>
      <c r="KU215" s="3"/>
      <c r="KV215" s="3"/>
      <c r="KW215" s="3"/>
      <c r="KX215" s="3"/>
      <c r="KY215" s="3"/>
      <c r="KZ215" s="3"/>
      <c r="LA215" s="3"/>
      <c r="LB215" s="3"/>
      <c r="LC215" s="3"/>
      <c r="LD215" s="3"/>
      <c r="LE215" s="3"/>
      <c r="LF215" s="3"/>
      <c r="LG215" s="3"/>
      <c r="LH215" s="3"/>
      <c r="LI215" s="3"/>
      <c r="LJ215" s="3"/>
      <c r="LK215" s="3"/>
      <c r="LL215" s="3"/>
      <c r="LM215" s="3"/>
      <c r="LN215" s="3"/>
      <c r="LO215" s="3"/>
      <c r="LP215" s="3"/>
      <c r="LQ215" s="3"/>
      <c r="LR215" s="3"/>
      <c r="LS215" s="3"/>
      <c r="LT215" s="3"/>
      <c r="LU215" s="3"/>
      <c r="LV215" s="3"/>
      <c r="LW215" s="3"/>
      <c r="LX215" s="3"/>
      <c r="LY215" s="3"/>
      <c r="LZ215" s="3"/>
      <c r="MA215" s="3"/>
      <c r="MB215" s="3"/>
      <c r="MC215" s="3"/>
      <c r="MD215" s="3"/>
      <c r="ME215" s="3"/>
      <c r="MF215" s="3"/>
      <c r="MG215" s="3"/>
      <c r="MH215" s="3"/>
      <c r="MI215" s="3"/>
      <c r="MJ215" s="3"/>
      <c r="MK215" s="3"/>
      <c r="ML215" s="3"/>
      <c r="MM215" s="3"/>
      <c r="MN215" s="3"/>
      <c r="MO215" s="3"/>
      <c r="MP215" s="3"/>
      <c r="MQ215" s="3"/>
      <c r="MR215" s="3"/>
      <c r="MS215" s="3"/>
      <c r="MT215" s="3"/>
      <c r="MU215" s="3"/>
      <c r="MV215" s="3"/>
      <c r="MW215" s="3"/>
      <c r="MX215" s="3"/>
      <c r="MY215" s="3"/>
      <c r="MZ215" s="3"/>
      <c r="NA215" s="3"/>
      <c r="NB215" s="3"/>
      <c r="NC215" s="3"/>
      <c r="ND215" s="3"/>
      <c r="NE215" s="3"/>
      <c r="NF215" s="3"/>
      <c r="NG215" s="3"/>
      <c r="NH215" s="3"/>
      <c r="NI215" s="3"/>
      <c r="NJ215" s="3"/>
      <c r="NK215" s="3"/>
      <c r="NL215" s="3"/>
      <c r="NM215" s="3"/>
      <c r="NN215" s="3"/>
      <c r="NO215" s="3"/>
      <c r="NP215" s="3"/>
      <c r="NQ215" s="3"/>
      <c r="NR215" s="3"/>
      <c r="NS215" s="3"/>
      <c r="NT215" s="3"/>
      <c r="NU215" s="3"/>
      <c r="NV215" s="3"/>
      <c r="NW215" s="3"/>
      <c r="NX215" s="3"/>
      <c r="NY215" s="3"/>
      <c r="NZ215" s="3"/>
      <c r="OA215" s="3"/>
      <c r="OB215" s="3"/>
      <c r="OC215" s="3"/>
      <c r="OD215" s="3"/>
      <c r="OE215" s="3"/>
      <c r="OF215" s="3"/>
      <c r="OG215" s="3"/>
      <c r="OH215" s="3"/>
      <c r="OI215" s="3"/>
      <c r="OJ215" s="3"/>
      <c r="OK215" s="3"/>
      <c r="OL215" s="3"/>
      <c r="OM215" s="3"/>
      <c r="ON215" s="3"/>
      <c r="OO215" s="3"/>
      <c r="OP215" s="3"/>
      <c r="OQ215" s="3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</row>
    <row r="216" spans="3:711" x14ac:dyDescent="0.25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  <c r="IZ216" s="3"/>
      <c r="JA216" s="3"/>
      <c r="JB216" s="3"/>
      <c r="JC216" s="3"/>
      <c r="JD216" s="3"/>
      <c r="JE216" s="3"/>
      <c r="JF216" s="3"/>
      <c r="JG216" s="3"/>
      <c r="JH216" s="3"/>
      <c r="JI216" s="3"/>
      <c r="JJ216" s="3"/>
      <c r="JK216" s="3"/>
      <c r="JL216" s="3"/>
      <c r="JM216" s="3"/>
      <c r="JN216" s="3"/>
      <c r="JO216" s="3"/>
      <c r="JP216" s="3"/>
      <c r="JQ216" s="3"/>
      <c r="JR216" s="3"/>
      <c r="JS216" s="3"/>
      <c r="JT216" s="3"/>
      <c r="JU216" s="3"/>
      <c r="JV216" s="3"/>
      <c r="JW216" s="3"/>
      <c r="JX216" s="3"/>
      <c r="JY216" s="3"/>
      <c r="JZ216" s="3"/>
      <c r="KA216" s="3"/>
      <c r="KB216" s="3"/>
      <c r="KC216" s="3"/>
      <c r="KD216" s="3"/>
      <c r="KE216" s="3"/>
      <c r="KF216" s="3"/>
      <c r="KG216" s="3"/>
      <c r="KH216" s="3"/>
      <c r="KI216" s="3"/>
      <c r="KJ216" s="3"/>
      <c r="KK216" s="3"/>
      <c r="KL216" s="3"/>
      <c r="KM216" s="3"/>
      <c r="KN216" s="3"/>
      <c r="KO216" s="3"/>
      <c r="KP216" s="3"/>
      <c r="KQ216" s="3"/>
      <c r="KR216" s="3"/>
      <c r="KS216" s="3"/>
      <c r="KT216" s="3"/>
      <c r="KU216" s="3"/>
      <c r="KV216" s="3"/>
      <c r="KW216" s="3"/>
      <c r="KX216" s="3"/>
      <c r="KY216" s="3"/>
      <c r="KZ216" s="3"/>
      <c r="LA216" s="3"/>
      <c r="LB216" s="3"/>
      <c r="LC216" s="3"/>
      <c r="LD216" s="3"/>
      <c r="LE216" s="3"/>
      <c r="LF216" s="3"/>
      <c r="LG216" s="3"/>
      <c r="LH216" s="3"/>
      <c r="LI216" s="3"/>
      <c r="LJ216" s="3"/>
      <c r="LK216" s="3"/>
      <c r="LL216" s="3"/>
      <c r="LM216" s="3"/>
      <c r="LN216" s="3"/>
      <c r="LO216" s="3"/>
      <c r="LP216" s="3"/>
      <c r="LQ216" s="3"/>
      <c r="LR216" s="3"/>
      <c r="LS216" s="3"/>
      <c r="LT216" s="3"/>
      <c r="LU216" s="3"/>
      <c r="LV216" s="3"/>
      <c r="LW216" s="3"/>
      <c r="LX216" s="3"/>
      <c r="LY216" s="3"/>
      <c r="LZ216" s="3"/>
      <c r="MA216" s="3"/>
      <c r="MB216" s="3"/>
      <c r="MC216" s="3"/>
      <c r="MD216" s="3"/>
      <c r="ME216" s="3"/>
      <c r="MF216" s="3"/>
      <c r="MG216" s="3"/>
      <c r="MH216" s="3"/>
      <c r="MI216" s="3"/>
      <c r="MJ216" s="3"/>
      <c r="MK216" s="3"/>
      <c r="ML216" s="3"/>
      <c r="MM216" s="3"/>
      <c r="MN216" s="3"/>
      <c r="MO216" s="3"/>
      <c r="MP216" s="3"/>
      <c r="MQ216" s="3"/>
      <c r="MR216" s="3"/>
      <c r="MS216" s="3"/>
      <c r="MT216" s="3"/>
      <c r="MU216" s="3"/>
      <c r="MV216" s="3"/>
      <c r="MW216" s="3"/>
      <c r="MX216" s="3"/>
      <c r="MY216" s="3"/>
      <c r="MZ216" s="3"/>
      <c r="NA216" s="3"/>
      <c r="NB216" s="3"/>
      <c r="NC216" s="3"/>
      <c r="ND216" s="3"/>
      <c r="NE216" s="3"/>
      <c r="NF216" s="3"/>
      <c r="NG216" s="3"/>
      <c r="NH216" s="3"/>
      <c r="NI216" s="3"/>
      <c r="NJ216" s="3"/>
      <c r="NK216" s="3"/>
      <c r="NL216" s="3"/>
      <c r="NM216" s="3"/>
      <c r="NN216" s="3"/>
      <c r="NO216" s="3"/>
      <c r="NP216" s="3"/>
      <c r="NQ216" s="3"/>
      <c r="NR216" s="3"/>
      <c r="NS216" s="3"/>
      <c r="NT216" s="3"/>
      <c r="NU216" s="3"/>
      <c r="NV216" s="3"/>
      <c r="NW216" s="3"/>
      <c r="NX216" s="3"/>
      <c r="NY216" s="3"/>
      <c r="NZ216" s="3"/>
      <c r="OA216" s="3"/>
      <c r="OB216" s="3"/>
      <c r="OC216" s="3"/>
      <c r="OD216" s="3"/>
      <c r="OE216" s="3"/>
      <c r="OF216" s="3"/>
      <c r="OG216" s="3"/>
      <c r="OH216" s="3"/>
      <c r="OI216" s="3"/>
      <c r="OJ216" s="3"/>
      <c r="OK216" s="3"/>
      <c r="OL216" s="3"/>
      <c r="OM216" s="3"/>
      <c r="ON216" s="3"/>
      <c r="OO216" s="3"/>
      <c r="OP216" s="3"/>
      <c r="OQ216" s="3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</row>
    <row r="217" spans="3:711" x14ac:dyDescent="0.25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  <c r="IZ217" s="3"/>
      <c r="JA217" s="3"/>
      <c r="JB217" s="3"/>
      <c r="JC217" s="3"/>
      <c r="JD217" s="3"/>
      <c r="JE217" s="3"/>
      <c r="JF217" s="3"/>
      <c r="JG217" s="3"/>
      <c r="JH217" s="3"/>
      <c r="JI217" s="3"/>
      <c r="JJ217" s="3"/>
      <c r="JK217" s="3"/>
      <c r="JL217" s="3"/>
      <c r="JM217" s="3"/>
      <c r="JN217" s="3"/>
      <c r="JO217" s="3"/>
      <c r="JP217" s="3"/>
      <c r="JQ217" s="3"/>
      <c r="JR217" s="3"/>
      <c r="JS217" s="3"/>
      <c r="JT217" s="3"/>
      <c r="JU217" s="3"/>
      <c r="JV217" s="3"/>
      <c r="JW217" s="3"/>
      <c r="JX217" s="3"/>
      <c r="JY217" s="3"/>
      <c r="JZ217" s="3"/>
      <c r="KA217" s="3"/>
      <c r="KB217" s="3"/>
      <c r="KC217" s="3"/>
      <c r="KD217" s="3"/>
      <c r="KE217" s="3"/>
      <c r="KF217" s="3"/>
      <c r="KG217" s="3"/>
      <c r="KH217" s="3"/>
      <c r="KI217" s="3"/>
      <c r="KJ217" s="3"/>
      <c r="KK217" s="3"/>
      <c r="KL217" s="3"/>
      <c r="KM217" s="3"/>
      <c r="KN217" s="3"/>
      <c r="KO217" s="3"/>
      <c r="KP217" s="3"/>
      <c r="KQ217" s="3"/>
      <c r="KR217" s="3"/>
      <c r="KS217" s="3"/>
      <c r="KT217" s="3"/>
      <c r="KU217" s="3"/>
      <c r="KV217" s="3"/>
      <c r="KW217" s="3"/>
      <c r="KX217" s="3"/>
      <c r="KY217" s="3"/>
      <c r="KZ217" s="3"/>
      <c r="LA217" s="3"/>
      <c r="LB217" s="3"/>
      <c r="LC217" s="3"/>
      <c r="LD217" s="3"/>
      <c r="LE217" s="3"/>
      <c r="LF217" s="3"/>
      <c r="LG217" s="3"/>
      <c r="LH217" s="3"/>
      <c r="LI217" s="3"/>
      <c r="LJ217" s="3"/>
      <c r="LK217" s="3"/>
      <c r="LL217" s="3"/>
      <c r="LM217" s="3"/>
      <c r="LN217" s="3"/>
      <c r="LO217" s="3"/>
      <c r="LP217" s="3"/>
      <c r="LQ217" s="3"/>
      <c r="LR217" s="3"/>
      <c r="LS217" s="3"/>
      <c r="LT217" s="3"/>
      <c r="LU217" s="3"/>
      <c r="LV217" s="3"/>
      <c r="LW217" s="3"/>
      <c r="LX217" s="3"/>
      <c r="LY217" s="3"/>
      <c r="LZ217" s="3"/>
      <c r="MA217" s="3"/>
      <c r="MB217" s="3"/>
      <c r="MC217" s="3"/>
      <c r="MD217" s="3"/>
      <c r="ME217" s="3"/>
      <c r="MF217" s="3"/>
      <c r="MG217" s="3"/>
      <c r="MH217" s="3"/>
      <c r="MI217" s="3"/>
      <c r="MJ217" s="3"/>
      <c r="MK217" s="3"/>
      <c r="ML217" s="3"/>
      <c r="MM217" s="3"/>
      <c r="MN217" s="3"/>
      <c r="MO217" s="3"/>
      <c r="MP217" s="3"/>
      <c r="MQ217" s="3"/>
      <c r="MR217" s="3"/>
      <c r="MS217" s="3"/>
      <c r="MT217" s="3"/>
      <c r="MU217" s="3"/>
      <c r="MV217" s="3"/>
      <c r="MW217" s="3"/>
      <c r="MX217" s="3"/>
      <c r="MY217" s="3"/>
      <c r="MZ217" s="3"/>
      <c r="NA217" s="3"/>
      <c r="NB217" s="3"/>
      <c r="NC217" s="3"/>
      <c r="ND217" s="3"/>
      <c r="NE217" s="3"/>
      <c r="NF217" s="3"/>
      <c r="NG217" s="3"/>
      <c r="NH217" s="3"/>
      <c r="NI217" s="3"/>
      <c r="NJ217" s="3"/>
      <c r="NK217" s="3"/>
      <c r="NL217" s="3"/>
      <c r="NM217" s="3"/>
      <c r="NN217" s="3"/>
      <c r="NO217" s="3"/>
      <c r="NP217" s="3"/>
      <c r="NQ217" s="3"/>
      <c r="NR217" s="3"/>
      <c r="NS217" s="3"/>
      <c r="NT217" s="3"/>
      <c r="NU217" s="3"/>
      <c r="NV217" s="3"/>
      <c r="NW217" s="3"/>
      <c r="NX217" s="3"/>
      <c r="NY217" s="3"/>
      <c r="NZ217" s="3"/>
      <c r="OA217" s="3"/>
      <c r="OB217" s="3"/>
      <c r="OC217" s="3"/>
      <c r="OD217" s="3"/>
      <c r="OE217" s="3"/>
      <c r="OF217" s="3"/>
      <c r="OG217" s="3"/>
      <c r="OH217" s="3"/>
      <c r="OI217" s="3"/>
      <c r="OJ217" s="3"/>
      <c r="OK217" s="3"/>
      <c r="OL217" s="3"/>
      <c r="OM217" s="3"/>
      <c r="ON217" s="3"/>
      <c r="OO217" s="3"/>
      <c r="OP217" s="3"/>
      <c r="OQ217" s="3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</row>
    <row r="218" spans="3:711" x14ac:dyDescent="0.25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  <c r="IZ218" s="3"/>
      <c r="JA218" s="3"/>
      <c r="JB218" s="3"/>
      <c r="JC218" s="3"/>
      <c r="JD218" s="3"/>
      <c r="JE218" s="3"/>
      <c r="JF218" s="3"/>
      <c r="JG218" s="3"/>
      <c r="JH218" s="3"/>
      <c r="JI218" s="3"/>
      <c r="JJ218" s="3"/>
      <c r="JK218" s="3"/>
      <c r="JL218" s="3"/>
      <c r="JM218" s="3"/>
      <c r="JN218" s="3"/>
      <c r="JO218" s="3"/>
      <c r="JP218" s="3"/>
      <c r="JQ218" s="3"/>
      <c r="JR218" s="3"/>
      <c r="JS218" s="3"/>
      <c r="JT218" s="3"/>
      <c r="JU218" s="3"/>
      <c r="JV218" s="3"/>
      <c r="JW218" s="3"/>
      <c r="JX218" s="3"/>
      <c r="JY218" s="3"/>
      <c r="JZ218" s="3"/>
      <c r="KA218" s="3"/>
      <c r="KB218" s="3"/>
      <c r="KC218" s="3"/>
      <c r="KD218" s="3"/>
      <c r="KE218" s="3"/>
      <c r="KF218" s="3"/>
      <c r="KG218" s="3"/>
      <c r="KH218" s="3"/>
      <c r="KI218" s="3"/>
      <c r="KJ218" s="3"/>
      <c r="KK218" s="3"/>
      <c r="KL218" s="3"/>
      <c r="KM218" s="3"/>
      <c r="KN218" s="3"/>
      <c r="KO218" s="3"/>
      <c r="KP218" s="3"/>
      <c r="KQ218" s="3"/>
      <c r="KR218" s="3"/>
      <c r="KS218" s="3"/>
      <c r="KT218" s="3"/>
      <c r="KU218" s="3"/>
      <c r="KV218" s="3"/>
      <c r="KW218" s="3"/>
      <c r="KX218" s="3"/>
      <c r="KY218" s="3"/>
      <c r="KZ218" s="3"/>
      <c r="LA218" s="3"/>
      <c r="LB218" s="3"/>
      <c r="LC218" s="3"/>
      <c r="LD218" s="3"/>
      <c r="LE218" s="3"/>
      <c r="LF218" s="3"/>
      <c r="LG218" s="3"/>
      <c r="LH218" s="3"/>
      <c r="LI218" s="3"/>
      <c r="LJ218" s="3"/>
      <c r="LK218" s="3"/>
      <c r="LL218" s="3"/>
      <c r="LM218" s="3"/>
      <c r="LN218" s="3"/>
      <c r="LO218" s="3"/>
      <c r="LP218" s="3"/>
      <c r="LQ218" s="3"/>
      <c r="LR218" s="3"/>
      <c r="LS218" s="3"/>
      <c r="LT218" s="3"/>
      <c r="LU218" s="3"/>
      <c r="LV218" s="3"/>
      <c r="LW218" s="3"/>
      <c r="LX218" s="3"/>
      <c r="LY218" s="3"/>
      <c r="LZ218" s="3"/>
      <c r="MA218" s="3"/>
      <c r="MB218" s="3"/>
      <c r="MC218" s="3"/>
      <c r="MD218" s="3"/>
      <c r="ME218" s="3"/>
      <c r="MF218" s="3"/>
      <c r="MG218" s="3"/>
      <c r="MH218" s="3"/>
      <c r="MI218" s="3"/>
      <c r="MJ218" s="3"/>
      <c r="MK218" s="3"/>
      <c r="ML218" s="3"/>
      <c r="MM218" s="3"/>
      <c r="MN218" s="3"/>
      <c r="MO218" s="3"/>
      <c r="MP218" s="3"/>
      <c r="MQ218" s="3"/>
      <c r="MR218" s="3"/>
      <c r="MS218" s="3"/>
      <c r="MT218" s="3"/>
      <c r="MU218" s="3"/>
      <c r="MV218" s="3"/>
      <c r="MW218" s="3"/>
      <c r="MX218" s="3"/>
      <c r="MY218" s="3"/>
      <c r="MZ218" s="3"/>
      <c r="NA218" s="3"/>
      <c r="NB218" s="3"/>
      <c r="NC218" s="3"/>
      <c r="ND218" s="3"/>
      <c r="NE218" s="3"/>
      <c r="NF218" s="3"/>
      <c r="NG218" s="3"/>
      <c r="NH218" s="3"/>
      <c r="NI218" s="3"/>
      <c r="NJ218" s="3"/>
      <c r="NK218" s="3"/>
      <c r="NL218" s="3"/>
      <c r="NM218" s="3"/>
      <c r="NN218" s="3"/>
      <c r="NO218" s="3"/>
      <c r="NP218" s="3"/>
      <c r="NQ218" s="3"/>
      <c r="NR218" s="3"/>
      <c r="NS218" s="3"/>
      <c r="NT218" s="3"/>
      <c r="NU218" s="3"/>
      <c r="NV218" s="3"/>
      <c r="NW218" s="3"/>
      <c r="NX218" s="3"/>
      <c r="NY218" s="3"/>
      <c r="NZ218" s="3"/>
      <c r="OA218" s="3"/>
      <c r="OB218" s="3"/>
      <c r="OC218" s="3"/>
      <c r="OD218" s="3"/>
      <c r="OE218" s="3"/>
      <c r="OF218" s="3"/>
      <c r="OG218" s="3"/>
      <c r="OH218" s="3"/>
      <c r="OI218" s="3"/>
      <c r="OJ218" s="3"/>
      <c r="OK218" s="3"/>
      <c r="OL218" s="3"/>
      <c r="OM218" s="3"/>
      <c r="ON218" s="3"/>
      <c r="OO218" s="3"/>
      <c r="OP218" s="3"/>
      <c r="OQ218" s="3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</row>
    <row r="219" spans="3:711" x14ac:dyDescent="0.25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  <c r="IZ219" s="3"/>
      <c r="JA219" s="3"/>
      <c r="JB219" s="3"/>
      <c r="JC219" s="3"/>
      <c r="JD219" s="3"/>
      <c r="JE219" s="3"/>
      <c r="JF219" s="3"/>
      <c r="JG219" s="3"/>
      <c r="JH219" s="3"/>
      <c r="JI219" s="3"/>
      <c r="JJ219" s="3"/>
      <c r="JK219" s="3"/>
      <c r="JL219" s="3"/>
      <c r="JM219" s="3"/>
      <c r="JN219" s="3"/>
      <c r="JO219" s="3"/>
      <c r="JP219" s="3"/>
      <c r="JQ219" s="3"/>
      <c r="JR219" s="3"/>
      <c r="JS219" s="3"/>
      <c r="JT219" s="3"/>
      <c r="JU219" s="3"/>
      <c r="JV219" s="3"/>
      <c r="JW219" s="3"/>
      <c r="JX219" s="3"/>
      <c r="JY219" s="3"/>
      <c r="JZ219" s="3"/>
      <c r="KA219" s="3"/>
      <c r="KB219" s="3"/>
      <c r="KC219" s="3"/>
      <c r="KD219" s="3"/>
      <c r="KE219" s="3"/>
      <c r="KF219" s="3"/>
      <c r="KG219" s="3"/>
      <c r="KH219" s="3"/>
      <c r="KI219" s="3"/>
      <c r="KJ219" s="3"/>
      <c r="KK219" s="3"/>
      <c r="KL219" s="3"/>
      <c r="KM219" s="3"/>
      <c r="KN219" s="3"/>
      <c r="KO219" s="3"/>
      <c r="KP219" s="3"/>
      <c r="KQ219" s="3"/>
      <c r="KR219" s="3"/>
      <c r="KS219" s="3"/>
      <c r="KT219" s="3"/>
      <c r="KU219" s="3"/>
      <c r="KV219" s="3"/>
      <c r="KW219" s="3"/>
      <c r="KX219" s="3"/>
      <c r="KY219" s="3"/>
      <c r="KZ219" s="3"/>
      <c r="LA219" s="3"/>
      <c r="LB219" s="3"/>
      <c r="LC219" s="3"/>
      <c r="LD219" s="3"/>
      <c r="LE219" s="3"/>
      <c r="LF219" s="3"/>
      <c r="LG219" s="3"/>
      <c r="LH219" s="3"/>
      <c r="LI219" s="3"/>
      <c r="LJ219" s="3"/>
      <c r="LK219" s="3"/>
      <c r="LL219" s="3"/>
      <c r="LM219" s="3"/>
      <c r="LN219" s="3"/>
      <c r="LO219" s="3"/>
      <c r="LP219" s="3"/>
      <c r="LQ219" s="3"/>
      <c r="LR219" s="3"/>
      <c r="LS219" s="3"/>
      <c r="LT219" s="3"/>
      <c r="LU219" s="3"/>
      <c r="LV219" s="3"/>
      <c r="LW219" s="3"/>
      <c r="LX219" s="3"/>
      <c r="LY219" s="3"/>
      <c r="LZ219" s="3"/>
      <c r="MA219" s="3"/>
      <c r="MB219" s="3"/>
      <c r="MC219" s="3"/>
      <c r="MD219" s="3"/>
      <c r="ME219" s="3"/>
      <c r="MF219" s="3"/>
      <c r="MG219" s="3"/>
      <c r="MH219" s="3"/>
      <c r="MI219" s="3"/>
      <c r="MJ219" s="3"/>
      <c r="MK219" s="3"/>
      <c r="ML219" s="3"/>
      <c r="MM219" s="3"/>
      <c r="MN219" s="3"/>
      <c r="MO219" s="3"/>
      <c r="MP219" s="3"/>
      <c r="MQ219" s="3"/>
      <c r="MR219" s="3"/>
      <c r="MS219" s="3"/>
      <c r="MT219" s="3"/>
      <c r="MU219" s="3"/>
      <c r="MV219" s="3"/>
      <c r="MW219" s="3"/>
      <c r="MX219" s="3"/>
      <c r="MY219" s="3"/>
      <c r="MZ219" s="3"/>
      <c r="NA219" s="3"/>
      <c r="NB219" s="3"/>
      <c r="NC219" s="3"/>
      <c r="ND219" s="3"/>
      <c r="NE219" s="3"/>
      <c r="NF219" s="3"/>
      <c r="NG219" s="3"/>
      <c r="NH219" s="3"/>
      <c r="NI219" s="3"/>
      <c r="NJ219" s="3"/>
      <c r="NK219" s="3"/>
      <c r="NL219" s="3"/>
      <c r="NM219" s="3"/>
      <c r="NN219" s="3"/>
      <c r="NO219" s="3"/>
      <c r="NP219" s="3"/>
      <c r="NQ219" s="3"/>
      <c r="NR219" s="3"/>
      <c r="NS219" s="3"/>
      <c r="NT219" s="3"/>
      <c r="NU219" s="3"/>
      <c r="NV219" s="3"/>
      <c r="NW219" s="3"/>
      <c r="NX219" s="3"/>
      <c r="NY219" s="3"/>
      <c r="NZ219" s="3"/>
      <c r="OA219" s="3"/>
      <c r="OB219" s="3"/>
      <c r="OC219" s="3"/>
      <c r="OD219" s="3"/>
      <c r="OE219" s="3"/>
      <c r="OF219" s="3"/>
      <c r="OG219" s="3"/>
      <c r="OH219" s="3"/>
      <c r="OI219" s="3"/>
      <c r="OJ219" s="3"/>
      <c r="OK219" s="3"/>
      <c r="OL219" s="3"/>
      <c r="OM219" s="3"/>
      <c r="ON219" s="3"/>
      <c r="OO219" s="3"/>
      <c r="OP219" s="3"/>
      <c r="OQ219" s="3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</row>
    <row r="220" spans="3:711" x14ac:dyDescent="0.25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  <c r="IZ220" s="3"/>
      <c r="JA220" s="3"/>
      <c r="JB220" s="3"/>
      <c r="JC220" s="3"/>
      <c r="JD220" s="3"/>
      <c r="JE220" s="3"/>
      <c r="JF220" s="3"/>
      <c r="JG220" s="3"/>
      <c r="JH220" s="3"/>
      <c r="JI220" s="3"/>
      <c r="JJ220" s="3"/>
      <c r="JK220" s="3"/>
      <c r="JL220" s="3"/>
      <c r="JM220" s="3"/>
      <c r="JN220" s="3"/>
      <c r="JO220" s="3"/>
      <c r="JP220" s="3"/>
      <c r="JQ220" s="3"/>
      <c r="JR220" s="3"/>
      <c r="JS220" s="3"/>
      <c r="JT220" s="3"/>
      <c r="JU220" s="3"/>
      <c r="JV220" s="3"/>
      <c r="JW220" s="3"/>
      <c r="JX220" s="3"/>
      <c r="JY220" s="3"/>
      <c r="JZ220" s="3"/>
      <c r="KA220" s="3"/>
      <c r="KB220" s="3"/>
      <c r="KC220" s="3"/>
      <c r="KD220" s="3"/>
      <c r="KE220" s="3"/>
      <c r="KF220" s="3"/>
      <c r="KG220" s="3"/>
      <c r="KH220" s="3"/>
      <c r="KI220" s="3"/>
      <c r="KJ220" s="3"/>
      <c r="KK220" s="3"/>
      <c r="KL220" s="3"/>
      <c r="KM220" s="3"/>
      <c r="KN220" s="3"/>
      <c r="KO220" s="3"/>
      <c r="KP220" s="3"/>
      <c r="KQ220" s="3"/>
      <c r="KR220" s="3"/>
      <c r="KS220" s="3"/>
      <c r="KT220" s="3"/>
      <c r="KU220" s="3"/>
      <c r="KV220" s="3"/>
      <c r="KW220" s="3"/>
      <c r="KX220" s="3"/>
      <c r="KY220" s="3"/>
      <c r="KZ220" s="3"/>
      <c r="LA220" s="3"/>
      <c r="LB220" s="3"/>
      <c r="LC220" s="3"/>
      <c r="LD220" s="3"/>
      <c r="LE220" s="3"/>
      <c r="LF220" s="3"/>
      <c r="LG220" s="3"/>
      <c r="LH220" s="3"/>
      <c r="LI220" s="3"/>
      <c r="LJ220" s="3"/>
      <c r="LK220" s="3"/>
      <c r="LL220" s="3"/>
      <c r="LM220" s="3"/>
      <c r="LN220" s="3"/>
      <c r="LO220" s="3"/>
      <c r="LP220" s="3"/>
      <c r="LQ220" s="3"/>
      <c r="LR220" s="3"/>
      <c r="LS220" s="3"/>
      <c r="LT220" s="3"/>
      <c r="LU220" s="3"/>
      <c r="LV220" s="3"/>
      <c r="LW220" s="3"/>
      <c r="LX220" s="3"/>
      <c r="LY220" s="3"/>
      <c r="LZ220" s="3"/>
      <c r="MA220" s="3"/>
      <c r="MB220" s="3"/>
      <c r="MC220" s="3"/>
      <c r="MD220" s="3"/>
      <c r="ME220" s="3"/>
      <c r="MF220" s="3"/>
      <c r="MG220" s="3"/>
      <c r="MH220" s="3"/>
      <c r="MI220" s="3"/>
      <c r="MJ220" s="3"/>
      <c r="MK220" s="3"/>
      <c r="ML220" s="3"/>
      <c r="MM220" s="3"/>
      <c r="MN220" s="3"/>
      <c r="MO220" s="3"/>
      <c r="MP220" s="3"/>
      <c r="MQ220" s="3"/>
      <c r="MR220" s="3"/>
      <c r="MS220" s="3"/>
      <c r="MT220" s="3"/>
      <c r="MU220" s="3"/>
      <c r="MV220" s="3"/>
      <c r="MW220" s="3"/>
      <c r="MX220" s="3"/>
      <c r="MY220" s="3"/>
      <c r="MZ220" s="3"/>
      <c r="NA220" s="3"/>
      <c r="NB220" s="3"/>
      <c r="NC220" s="3"/>
      <c r="ND220" s="3"/>
      <c r="NE220" s="3"/>
      <c r="NF220" s="3"/>
      <c r="NG220" s="3"/>
      <c r="NH220" s="3"/>
      <c r="NI220" s="3"/>
      <c r="NJ220" s="3"/>
      <c r="NK220" s="3"/>
      <c r="NL220" s="3"/>
      <c r="NM220" s="3"/>
      <c r="NN220" s="3"/>
      <c r="NO220" s="3"/>
      <c r="NP220" s="3"/>
      <c r="NQ220" s="3"/>
      <c r="NR220" s="3"/>
      <c r="NS220" s="3"/>
      <c r="NT220" s="3"/>
      <c r="NU220" s="3"/>
      <c r="NV220" s="3"/>
      <c r="NW220" s="3"/>
      <c r="NX220" s="3"/>
      <c r="NY220" s="3"/>
      <c r="NZ220" s="3"/>
      <c r="OA220" s="3"/>
      <c r="OB220" s="3"/>
      <c r="OC220" s="3"/>
      <c r="OD220" s="3"/>
      <c r="OE220" s="3"/>
      <c r="OF220" s="3"/>
      <c r="OG220" s="3"/>
      <c r="OH220" s="3"/>
      <c r="OI220" s="3"/>
      <c r="OJ220" s="3"/>
      <c r="OK220" s="3"/>
      <c r="OL220" s="3"/>
      <c r="OM220" s="3"/>
      <c r="ON220" s="3"/>
      <c r="OO220" s="3"/>
      <c r="OP220" s="3"/>
      <c r="OQ220" s="3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</row>
    <row r="221" spans="3:711" x14ac:dyDescent="0.25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  <c r="IY221" s="3"/>
      <c r="IZ221" s="3"/>
      <c r="JA221" s="3"/>
      <c r="JB221" s="3"/>
      <c r="JC221" s="3"/>
      <c r="JD221" s="3"/>
      <c r="JE221" s="3"/>
      <c r="JF221" s="3"/>
      <c r="JG221" s="3"/>
      <c r="JH221" s="3"/>
      <c r="JI221" s="3"/>
      <c r="JJ221" s="3"/>
      <c r="JK221" s="3"/>
      <c r="JL221" s="3"/>
      <c r="JM221" s="3"/>
      <c r="JN221" s="3"/>
      <c r="JO221" s="3"/>
      <c r="JP221" s="3"/>
      <c r="JQ221" s="3"/>
      <c r="JR221" s="3"/>
      <c r="JS221" s="3"/>
      <c r="JT221" s="3"/>
      <c r="JU221" s="3"/>
      <c r="JV221" s="3"/>
      <c r="JW221" s="3"/>
      <c r="JX221" s="3"/>
      <c r="JY221" s="3"/>
      <c r="JZ221" s="3"/>
      <c r="KA221" s="3"/>
      <c r="KB221" s="3"/>
      <c r="KC221" s="3"/>
      <c r="KD221" s="3"/>
      <c r="KE221" s="3"/>
      <c r="KF221" s="3"/>
      <c r="KG221" s="3"/>
      <c r="KH221" s="3"/>
      <c r="KI221" s="3"/>
      <c r="KJ221" s="3"/>
      <c r="KK221" s="3"/>
      <c r="KL221" s="3"/>
      <c r="KM221" s="3"/>
      <c r="KN221" s="3"/>
      <c r="KO221" s="3"/>
      <c r="KP221" s="3"/>
      <c r="KQ221" s="3"/>
      <c r="KR221" s="3"/>
      <c r="KS221" s="3"/>
      <c r="KT221" s="3"/>
      <c r="KU221" s="3"/>
      <c r="KV221" s="3"/>
      <c r="KW221" s="3"/>
      <c r="KX221" s="3"/>
      <c r="KY221" s="3"/>
      <c r="KZ221" s="3"/>
      <c r="LA221" s="3"/>
      <c r="LB221" s="3"/>
      <c r="LC221" s="3"/>
      <c r="LD221" s="3"/>
      <c r="LE221" s="3"/>
      <c r="LF221" s="3"/>
      <c r="LG221" s="3"/>
      <c r="LH221" s="3"/>
      <c r="LI221" s="3"/>
      <c r="LJ221" s="3"/>
      <c r="LK221" s="3"/>
      <c r="LL221" s="3"/>
      <c r="LM221" s="3"/>
      <c r="LN221" s="3"/>
      <c r="LO221" s="3"/>
      <c r="LP221" s="3"/>
      <c r="LQ221" s="3"/>
      <c r="LR221" s="3"/>
      <c r="LS221" s="3"/>
      <c r="LT221" s="3"/>
      <c r="LU221" s="3"/>
      <c r="LV221" s="3"/>
      <c r="LW221" s="3"/>
      <c r="LX221" s="3"/>
      <c r="LY221" s="3"/>
      <c r="LZ221" s="3"/>
      <c r="MA221" s="3"/>
      <c r="MB221" s="3"/>
      <c r="MC221" s="3"/>
      <c r="MD221" s="3"/>
      <c r="ME221" s="3"/>
      <c r="MF221" s="3"/>
      <c r="MG221" s="3"/>
      <c r="MH221" s="3"/>
      <c r="MI221" s="3"/>
      <c r="MJ221" s="3"/>
      <c r="MK221" s="3"/>
      <c r="ML221" s="3"/>
      <c r="MM221" s="3"/>
      <c r="MN221" s="3"/>
      <c r="MO221" s="3"/>
      <c r="MP221" s="3"/>
      <c r="MQ221" s="3"/>
      <c r="MR221" s="3"/>
      <c r="MS221" s="3"/>
      <c r="MT221" s="3"/>
      <c r="MU221" s="3"/>
      <c r="MV221" s="3"/>
      <c r="MW221" s="3"/>
      <c r="MX221" s="3"/>
      <c r="MY221" s="3"/>
      <c r="MZ221" s="3"/>
      <c r="NA221" s="3"/>
      <c r="NB221" s="3"/>
      <c r="NC221" s="3"/>
      <c r="ND221" s="3"/>
      <c r="NE221" s="3"/>
      <c r="NF221" s="3"/>
      <c r="NG221" s="3"/>
      <c r="NH221" s="3"/>
      <c r="NI221" s="3"/>
      <c r="NJ221" s="3"/>
      <c r="NK221" s="3"/>
      <c r="NL221" s="3"/>
      <c r="NM221" s="3"/>
      <c r="NN221" s="3"/>
      <c r="NO221" s="3"/>
      <c r="NP221" s="3"/>
      <c r="NQ221" s="3"/>
      <c r="NR221" s="3"/>
      <c r="NS221" s="3"/>
      <c r="NT221" s="3"/>
      <c r="NU221" s="3"/>
      <c r="NV221" s="3"/>
      <c r="NW221" s="3"/>
      <c r="NX221" s="3"/>
      <c r="NY221" s="3"/>
      <c r="NZ221" s="3"/>
      <c r="OA221" s="3"/>
      <c r="OB221" s="3"/>
      <c r="OC221" s="3"/>
      <c r="OD221" s="3"/>
      <c r="OE221" s="3"/>
      <c r="OF221" s="3"/>
      <c r="OG221" s="3"/>
      <c r="OH221" s="3"/>
      <c r="OI221" s="3"/>
      <c r="OJ221" s="3"/>
      <c r="OK221" s="3"/>
      <c r="OL221" s="3"/>
      <c r="OM221" s="3"/>
      <c r="ON221" s="3"/>
      <c r="OO221" s="3"/>
      <c r="OP221" s="3"/>
      <c r="OQ221" s="3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</row>
    <row r="222" spans="3:711" x14ac:dyDescent="0.25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  <c r="IY222" s="3"/>
      <c r="IZ222" s="3"/>
      <c r="JA222" s="3"/>
      <c r="JB222" s="3"/>
      <c r="JC222" s="3"/>
      <c r="JD222" s="3"/>
      <c r="JE222" s="3"/>
      <c r="JF222" s="3"/>
      <c r="JG222" s="3"/>
      <c r="JH222" s="3"/>
      <c r="JI222" s="3"/>
      <c r="JJ222" s="3"/>
      <c r="JK222" s="3"/>
      <c r="JL222" s="3"/>
      <c r="JM222" s="3"/>
      <c r="JN222" s="3"/>
      <c r="JO222" s="3"/>
      <c r="JP222" s="3"/>
      <c r="JQ222" s="3"/>
      <c r="JR222" s="3"/>
      <c r="JS222" s="3"/>
      <c r="JT222" s="3"/>
      <c r="JU222" s="3"/>
      <c r="JV222" s="3"/>
      <c r="JW222" s="3"/>
      <c r="JX222" s="3"/>
      <c r="JY222" s="3"/>
      <c r="JZ222" s="3"/>
      <c r="KA222" s="3"/>
      <c r="KB222" s="3"/>
      <c r="KC222" s="3"/>
      <c r="KD222" s="3"/>
      <c r="KE222" s="3"/>
      <c r="KF222" s="3"/>
      <c r="KG222" s="3"/>
      <c r="KH222" s="3"/>
      <c r="KI222" s="3"/>
      <c r="KJ222" s="3"/>
      <c r="KK222" s="3"/>
      <c r="KL222" s="3"/>
      <c r="KM222" s="3"/>
      <c r="KN222" s="3"/>
      <c r="KO222" s="3"/>
      <c r="KP222" s="3"/>
      <c r="KQ222" s="3"/>
      <c r="KR222" s="3"/>
      <c r="KS222" s="3"/>
      <c r="KT222" s="3"/>
      <c r="KU222" s="3"/>
      <c r="KV222" s="3"/>
      <c r="KW222" s="3"/>
      <c r="KX222" s="3"/>
      <c r="KY222" s="3"/>
      <c r="KZ222" s="3"/>
      <c r="LA222" s="3"/>
      <c r="LB222" s="3"/>
      <c r="LC222" s="3"/>
      <c r="LD222" s="3"/>
      <c r="LE222" s="3"/>
      <c r="LF222" s="3"/>
      <c r="LG222" s="3"/>
      <c r="LH222" s="3"/>
      <c r="LI222" s="3"/>
      <c r="LJ222" s="3"/>
      <c r="LK222" s="3"/>
      <c r="LL222" s="3"/>
      <c r="LM222" s="3"/>
      <c r="LN222" s="3"/>
      <c r="LO222" s="3"/>
      <c r="LP222" s="3"/>
      <c r="LQ222" s="3"/>
      <c r="LR222" s="3"/>
      <c r="LS222" s="3"/>
      <c r="LT222" s="3"/>
      <c r="LU222" s="3"/>
      <c r="LV222" s="3"/>
      <c r="LW222" s="3"/>
      <c r="LX222" s="3"/>
      <c r="LY222" s="3"/>
      <c r="LZ222" s="3"/>
      <c r="MA222" s="3"/>
      <c r="MB222" s="3"/>
      <c r="MC222" s="3"/>
      <c r="MD222" s="3"/>
      <c r="ME222" s="3"/>
      <c r="MF222" s="3"/>
      <c r="MG222" s="3"/>
      <c r="MH222" s="3"/>
      <c r="MI222" s="3"/>
      <c r="MJ222" s="3"/>
      <c r="MK222" s="3"/>
      <c r="ML222" s="3"/>
      <c r="MM222" s="3"/>
      <c r="MN222" s="3"/>
      <c r="MO222" s="3"/>
      <c r="MP222" s="3"/>
      <c r="MQ222" s="3"/>
      <c r="MR222" s="3"/>
      <c r="MS222" s="3"/>
      <c r="MT222" s="3"/>
      <c r="MU222" s="3"/>
      <c r="MV222" s="3"/>
      <c r="MW222" s="3"/>
      <c r="MX222" s="3"/>
      <c r="MY222" s="3"/>
      <c r="MZ222" s="3"/>
      <c r="NA222" s="3"/>
      <c r="NB222" s="3"/>
      <c r="NC222" s="3"/>
      <c r="ND222" s="3"/>
      <c r="NE222" s="3"/>
      <c r="NF222" s="3"/>
      <c r="NG222" s="3"/>
      <c r="NH222" s="3"/>
      <c r="NI222" s="3"/>
      <c r="NJ222" s="3"/>
      <c r="NK222" s="3"/>
      <c r="NL222" s="3"/>
      <c r="NM222" s="3"/>
      <c r="NN222" s="3"/>
      <c r="NO222" s="3"/>
      <c r="NP222" s="3"/>
      <c r="NQ222" s="3"/>
      <c r="NR222" s="3"/>
      <c r="NS222" s="3"/>
      <c r="NT222" s="3"/>
      <c r="NU222" s="3"/>
      <c r="NV222" s="3"/>
      <c r="NW222" s="3"/>
      <c r="NX222" s="3"/>
      <c r="NY222" s="3"/>
      <c r="NZ222" s="3"/>
      <c r="OA222" s="3"/>
      <c r="OB222" s="3"/>
      <c r="OC222" s="3"/>
      <c r="OD222" s="3"/>
      <c r="OE222" s="3"/>
      <c r="OF222" s="3"/>
      <c r="OG222" s="3"/>
      <c r="OH222" s="3"/>
      <c r="OI222" s="3"/>
      <c r="OJ222" s="3"/>
      <c r="OK222" s="3"/>
      <c r="OL222" s="3"/>
      <c r="OM222" s="3"/>
      <c r="ON222" s="3"/>
      <c r="OO222" s="3"/>
      <c r="OP222" s="3"/>
      <c r="OQ222" s="3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</row>
    <row r="223" spans="3:711" x14ac:dyDescent="0.25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  <c r="IZ223" s="3"/>
      <c r="JA223" s="3"/>
      <c r="JB223" s="3"/>
      <c r="JC223" s="3"/>
      <c r="JD223" s="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3"/>
      <c r="JQ223" s="3"/>
      <c r="JR223" s="3"/>
      <c r="JS223" s="3"/>
      <c r="JT223" s="3"/>
      <c r="JU223" s="3"/>
      <c r="JV223" s="3"/>
      <c r="JW223" s="3"/>
      <c r="JX223" s="3"/>
      <c r="JY223" s="3"/>
      <c r="JZ223" s="3"/>
      <c r="KA223" s="3"/>
      <c r="KB223" s="3"/>
      <c r="KC223" s="3"/>
      <c r="KD223" s="3"/>
      <c r="KE223" s="3"/>
      <c r="KF223" s="3"/>
      <c r="KG223" s="3"/>
      <c r="KH223" s="3"/>
      <c r="KI223" s="3"/>
      <c r="KJ223" s="3"/>
      <c r="KK223" s="3"/>
      <c r="KL223" s="3"/>
      <c r="KM223" s="3"/>
      <c r="KN223" s="3"/>
      <c r="KO223" s="3"/>
      <c r="KP223" s="3"/>
      <c r="KQ223" s="3"/>
      <c r="KR223" s="3"/>
      <c r="KS223" s="3"/>
      <c r="KT223" s="3"/>
      <c r="KU223" s="3"/>
      <c r="KV223" s="3"/>
      <c r="KW223" s="3"/>
      <c r="KX223" s="3"/>
      <c r="KY223" s="3"/>
      <c r="KZ223" s="3"/>
      <c r="LA223" s="3"/>
      <c r="LB223" s="3"/>
      <c r="LC223" s="3"/>
      <c r="LD223" s="3"/>
      <c r="LE223" s="3"/>
      <c r="LF223" s="3"/>
      <c r="LG223" s="3"/>
      <c r="LH223" s="3"/>
      <c r="LI223" s="3"/>
      <c r="LJ223" s="3"/>
      <c r="LK223" s="3"/>
      <c r="LL223" s="3"/>
      <c r="LM223" s="3"/>
      <c r="LN223" s="3"/>
      <c r="LO223" s="3"/>
      <c r="LP223" s="3"/>
      <c r="LQ223" s="3"/>
      <c r="LR223" s="3"/>
      <c r="LS223" s="3"/>
      <c r="LT223" s="3"/>
      <c r="LU223" s="3"/>
      <c r="LV223" s="3"/>
      <c r="LW223" s="3"/>
      <c r="LX223" s="3"/>
      <c r="LY223" s="3"/>
      <c r="LZ223" s="3"/>
      <c r="MA223" s="3"/>
      <c r="MB223" s="3"/>
      <c r="MC223" s="3"/>
      <c r="MD223" s="3"/>
      <c r="ME223" s="3"/>
      <c r="MF223" s="3"/>
      <c r="MG223" s="3"/>
      <c r="MH223" s="3"/>
      <c r="MI223" s="3"/>
      <c r="MJ223" s="3"/>
      <c r="MK223" s="3"/>
      <c r="ML223" s="3"/>
      <c r="MM223" s="3"/>
      <c r="MN223" s="3"/>
      <c r="MO223" s="3"/>
      <c r="MP223" s="3"/>
      <c r="MQ223" s="3"/>
      <c r="MR223" s="3"/>
      <c r="MS223" s="3"/>
      <c r="MT223" s="3"/>
      <c r="MU223" s="3"/>
      <c r="MV223" s="3"/>
      <c r="MW223" s="3"/>
      <c r="MX223" s="3"/>
      <c r="MY223" s="3"/>
      <c r="MZ223" s="3"/>
      <c r="NA223" s="3"/>
      <c r="NB223" s="3"/>
      <c r="NC223" s="3"/>
      <c r="ND223" s="3"/>
      <c r="NE223" s="3"/>
      <c r="NF223" s="3"/>
      <c r="NG223" s="3"/>
      <c r="NH223" s="3"/>
      <c r="NI223" s="3"/>
      <c r="NJ223" s="3"/>
      <c r="NK223" s="3"/>
      <c r="NL223" s="3"/>
      <c r="NM223" s="3"/>
      <c r="NN223" s="3"/>
      <c r="NO223" s="3"/>
      <c r="NP223" s="3"/>
      <c r="NQ223" s="3"/>
      <c r="NR223" s="3"/>
      <c r="NS223" s="3"/>
      <c r="NT223" s="3"/>
      <c r="NU223" s="3"/>
      <c r="NV223" s="3"/>
      <c r="NW223" s="3"/>
      <c r="NX223" s="3"/>
      <c r="NY223" s="3"/>
      <c r="NZ223" s="3"/>
      <c r="OA223" s="3"/>
      <c r="OB223" s="3"/>
      <c r="OC223" s="3"/>
      <c r="OD223" s="3"/>
      <c r="OE223" s="3"/>
      <c r="OF223" s="3"/>
      <c r="OG223" s="3"/>
      <c r="OH223" s="3"/>
      <c r="OI223" s="3"/>
      <c r="OJ223" s="3"/>
      <c r="OK223" s="3"/>
      <c r="OL223" s="3"/>
      <c r="OM223" s="3"/>
      <c r="ON223" s="3"/>
      <c r="OO223" s="3"/>
      <c r="OP223" s="3"/>
      <c r="OQ223" s="3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</row>
    <row r="224" spans="3:711" x14ac:dyDescent="0.25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  <c r="IY224" s="3"/>
      <c r="IZ224" s="3"/>
      <c r="JA224" s="3"/>
      <c r="JB224" s="3"/>
      <c r="JC224" s="3"/>
      <c r="JD224" s="3"/>
      <c r="JE224" s="3"/>
      <c r="JF224" s="3"/>
      <c r="JG224" s="3"/>
      <c r="JH224" s="3"/>
      <c r="JI224" s="3"/>
      <c r="JJ224" s="3"/>
      <c r="JK224" s="3"/>
      <c r="JL224" s="3"/>
      <c r="JM224" s="3"/>
      <c r="JN224" s="3"/>
      <c r="JO224" s="3"/>
      <c r="JP224" s="3"/>
      <c r="JQ224" s="3"/>
      <c r="JR224" s="3"/>
      <c r="JS224" s="3"/>
      <c r="JT224" s="3"/>
      <c r="JU224" s="3"/>
      <c r="JV224" s="3"/>
      <c r="JW224" s="3"/>
      <c r="JX224" s="3"/>
      <c r="JY224" s="3"/>
      <c r="JZ224" s="3"/>
      <c r="KA224" s="3"/>
      <c r="KB224" s="3"/>
      <c r="KC224" s="3"/>
      <c r="KD224" s="3"/>
      <c r="KE224" s="3"/>
      <c r="KF224" s="3"/>
      <c r="KG224" s="3"/>
      <c r="KH224" s="3"/>
      <c r="KI224" s="3"/>
      <c r="KJ224" s="3"/>
      <c r="KK224" s="3"/>
      <c r="KL224" s="3"/>
      <c r="KM224" s="3"/>
      <c r="KN224" s="3"/>
      <c r="KO224" s="3"/>
      <c r="KP224" s="3"/>
      <c r="KQ224" s="3"/>
      <c r="KR224" s="3"/>
      <c r="KS224" s="3"/>
      <c r="KT224" s="3"/>
      <c r="KU224" s="3"/>
      <c r="KV224" s="3"/>
      <c r="KW224" s="3"/>
      <c r="KX224" s="3"/>
      <c r="KY224" s="3"/>
      <c r="KZ224" s="3"/>
      <c r="LA224" s="3"/>
      <c r="LB224" s="3"/>
      <c r="LC224" s="3"/>
      <c r="LD224" s="3"/>
      <c r="LE224" s="3"/>
      <c r="LF224" s="3"/>
      <c r="LG224" s="3"/>
      <c r="LH224" s="3"/>
      <c r="LI224" s="3"/>
      <c r="LJ224" s="3"/>
      <c r="LK224" s="3"/>
      <c r="LL224" s="3"/>
      <c r="LM224" s="3"/>
      <c r="LN224" s="3"/>
      <c r="LO224" s="3"/>
      <c r="LP224" s="3"/>
      <c r="LQ224" s="3"/>
      <c r="LR224" s="3"/>
      <c r="LS224" s="3"/>
      <c r="LT224" s="3"/>
      <c r="LU224" s="3"/>
      <c r="LV224" s="3"/>
      <c r="LW224" s="3"/>
      <c r="LX224" s="3"/>
      <c r="LY224" s="3"/>
      <c r="LZ224" s="3"/>
      <c r="MA224" s="3"/>
      <c r="MB224" s="3"/>
      <c r="MC224" s="3"/>
      <c r="MD224" s="3"/>
      <c r="ME224" s="3"/>
      <c r="MF224" s="3"/>
      <c r="MG224" s="3"/>
      <c r="MH224" s="3"/>
      <c r="MI224" s="3"/>
      <c r="MJ224" s="3"/>
      <c r="MK224" s="3"/>
      <c r="ML224" s="3"/>
      <c r="MM224" s="3"/>
      <c r="MN224" s="3"/>
      <c r="MO224" s="3"/>
      <c r="MP224" s="3"/>
      <c r="MQ224" s="3"/>
      <c r="MR224" s="3"/>
      <c r="MS224" s="3"/>
      <c r="MT224" s="3"/>
      <c r="MU224" s="3"/>
      <c r="MV224" s="3"/>
      <c r="MW224" s="3"/>
      <c r="MX224" s="3"/>
      <c r="MY224" s="3"/>
      <c r="MZ224" s="3"/>
      <c r="NA224" s="3"/>
      <c r="NB224" s="3"/>
      <c r="NC224" s="3"/>
      <c r="ND224" s="3"/>
      <c r="NE224" s="3"/>
      <c r="NF224" s="3"/>
      <c r="NG224" s="3"/>
      <c r="NH224" s="3"/>
      <c r="NI224" s="3"/>
      <c r="NJ224" s="3"/>
      <c r="NK224" s="3"/>
      <c r="NL224" s="3"/>
      <c r="NM224" s="3"/>
      <c r="NN224" s="3"/>
      <c r="NO224" s="3"/>
      <c r="NP224" s="3"/>
      <c r="NQ224" s="3"/>
      <c r="NR224" s="3"/>
      <c r="NS224" s="3"/>
      <c r="NT224" s="3"/>
      <c r="NU224" s="3"/>
      <c r="NV224" s="3"/>
      <c r="NW224" s="3"/>
      <c r="NX224" s="3"/>
      <c r="NY224" s="3"/>
      <c r="NZ224" s="3"/>
      <c r="OA224" s="3"/>
      <c r="OB224" s="3"/>
      <c r="OC224" s="3"/>
      <c r="OD224" s="3"/>
      <c r="OE224" s="3"/>
      <c r="OF224" s="3"/>
      <c r="OG224" s="3"/>
      <c r="OH224" s="3"/>
      <c r="OI224" s="3"/>
      <c r="OJ224" s="3"/>
      <c r="OK224" s="3"/>
      <c r="OL224" s="3"/>
      <c r="OM224" s="3"/>
      <c r="ON224" s="3"/>
      <c r="OO224" s="3"/>
      <c r="OP224" s="3"/>
      <c r="OQ224" s="3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</row>
    <row r="225" spans="3:711" x14ac:dyDescent="0.25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  <c r="IY225" s="3"/>
      <c r="IZ225" s="3"/>
      <c r="JA225" s="3"/>
      <c r="JB225" s="3"/>
      <c r="JC225" s="3"/>
      <c r="JD225" s="3"/>
      <c r="JE225" s="3"/>
      <c r="JF225" s="3"/>
      <c r="JG225" s="3"/>
      <c r="JH225" s="3"/>
      <c r="JI225" s="3"/>
      <c r="JJ225" s="3"/>
      <c r="JK225" s="3"/>
      <c r="JL225" s="3"/>
      <c r="JM225" s="3"/>
      <c r="JN225" s="3"/>
      <c r="JO225" s="3"/>
      <c r="JP225" s="3"/>
      <c r="JQ225" s="3"/>
      <c r="JR225" s="3"/>
      <c r="JS225" s="3"/>
      <c r="JT225" s="3"/>
      <c r="JU225" s="3"/>
      <c r="JV225" s="3"/>
      <c r="JW225" s="3"/>
      <c r="JX225" s="3"/>
      <c r="JY225" s="3"/>
      <c r="JZ225" s="3"/>
      <c r="KA225" s="3"/>
      <c r="KB225" s="3"/>
      <c r="KC225" s="3"/>
      <c r="KD225" s="3"/>
      <c r="KE225" s="3"/>
      <c r="KF225" s="3"/>
      <c r="KG225" s="3"/>
      <c r="KH225" s="3"/>
      <c r="KI225" s="3"/>
      <c r="KJ225" s="3"/>
      <c r="KK225" s="3"/>
      <c r="KL225" s="3"/>
      <c r="KM225" s="3"/>
      <c r="KN225" s="3"/>
      <c r="KO225" s="3"/>
      <c r="KP225" s="3"/>
      <c r="KQ225" s="3"/>
      <c r="KR225" s="3"/>
      <c r="KS225" s="3"/>
      <c r="KT225" s="3"/>
      <c r="KU225" s="3"/>
      <c r="KV225" s="3"/>
      <c r="KW225" s="3"/>
      <c r="KX225" s="3"/>
      <c r="KY225" s="3"/>
      <c r="KZ225" s="3"/>
      <c r="LA225" s="3"/>
      <c r="LB225" s="3"/>
      <c r="LC225" s="3"/>
      <c r="LD225" s="3"/>
      <c r="LE225" s="3"/>
      <c r="LF225" s="3"/>
      <c r="LG225" s="3"/>
      <c r="LH225" s="3"/>
      <c r="LI225" s="3"/>
      <c r="LJ225" s="3"/>
      <c r="LK225" s="3"/>
      <c r="LL225" s="3"/>
      <c r="LM225" s="3"/>
      <c r="LN225" s="3"/>
      <c r="LO225" s="3"/>
      <c r="LP225" s="3"/>
      <c r="LQ225" s="3"/>
      <c r="LR225" s="3"/>
      <c r="LS225" s="3"/>
      <c r="LT225" s="3"/>
      <c r="LU225" s="3"/>
      <c r="LV225" s="3"/>
      <c r="LW225" s="3"/>
      <c r="LX225" s="3"/>
      <c r="LY225" s="3"/>
      <c r="LZ225" s="3"/>
      <c r="MA225" s="3"/>
      <c r="MB225" s="3"/>
      <c r="MC225" s="3"/>
      <c r="MD225" s="3"/>
      <c r="ME225" s="3"/>
      <c r="MF225" s="3"/>
      <c r="MG225" s="3"/>
      <c r="MH225" s="3"/>
      <c r="MI225" s="3"/>
      <c r="MJ225" s="3"/>
      <c r="MK225" s="3"/>
      <c r="ML225" s="3"/>
      <c r="MM225" s="3"/>
      <c r="MN225" s="3"/>
      <c r="MO225" s="3"/>
      <c r="MP225" s="3"/>
      <c r="MQ225" s="3"/>
      <c r="MR225" s="3"/>
      <c r="MS225" s="3"/>
      <c r="MT225" s="3"/>
      <c r="MU225" s="3"/>
      <c r="MV225" s="3"/>
      <c r="MW225" s="3"/>
      <c r="MX225" s="3"/>
      <c r="MY225" s="3"/>
      <c r="MZ225" s="3"/>
      <c r="NA225" s="3"/>
      <c r="NB225" s="3"/>
      <c r="NC225" s="3"/>
      <c r="ND225" s="3"/>
      <c r="NE225" s="3"/>
      <c r="NF225" s="3"/>
      <c r="NG225" s="3"/>
      <c r="NH225" s="3"/>
      <c r="NI225" s="3"/>
      <c r="NJ225" s="3"/>
      <c r="NK225" s="3"/>
      <c r="NL225" s="3"/>
      <c r="NM225" s="3"/>
      <c r="NN225" s="3"/>
      <c r="NO225" s="3"/>
      <c r="NP225" s="3"/>
      <c r="NQ225" s="3"/>
      <c r="NR225" s="3"/>
      <c r="NS225" s="3"/>
      <c r="NT225" s="3"/>
      <c r="NU225" s="3"/>
      <c r="NV225" s="3"/>
      <c r="NW225" s="3"/>
      <c r="NX225" s="3"/>
      <c r="NY225" s="3"/>
      <c r="NZ225" s="3"/>
      <c r="OA225" s="3"/>
      <c r="OB225" s="3"/>
      <c r="OC225" s="3"/>
      <c r="OD225" s="3"/>
      <c r="OE225" s="3"/>
      <c r="OF225" s="3"/>
      <c r="OG225" s="3"/>
      <c r="OH225" s="3"/>
      <c r="OI225" s="3"/>
      <c r="OJ225" s="3"/>
      <c r="OK225" s="3"/>
      <c r="OL225" s="3"/>
      <c r="OM225" s="3"/>
      <c r="ON225" s="3"/>
      <c r="OO225" s="3"/>
      <c r="OP225" s="3"/>
      <c r="OQ225" s="3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</row>
    <row r="226" spans="3:711" x14ac:dyDescent="0.25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  <c r="IY226" s="3"/>
      <c r="IZ226" s="3"/>
      <c r="JA226" s="3"/>
      <c r="JB226" s="3"/>
      <c r="JC226" s="3"/>
      <c r="JD226" s="3"/>
      <c r="JE226" s="3"/>
      <c r="JF226" s="3"/>
      <c r="JG226" s="3"/>
      <c r="JH226" s="3"/>
      <c r="JI226" s="3"/>
      <c r="JJ226" s="3"/>
      <c r="JK226" s="3"/>
      <c r="JL226" s="3"/>
      <c r="JM226" s="3"/>
      <c r="JN226" s="3"/>
      <c r="JO226" s="3"/>
      <c r="JP226" s="3"/>
      <c r="JQ226" s="3"/>
      <c r="JR226" s="3"/>
      <c r="JS226" s="3"/>
      <c r="JT226" s="3"/>
      <c r="JU226" s="3"/>
      <c r="JV226" s="3"/>
      <c r="JW226" s="3"/>
      <c r="JX226" s="3"/>
      <c r="JY226" s="3"/>
      <c r="JZ226" s="3"/>
      <c r="KA226" s="3"/>
      <c r="KB226" s="3"/>
      <c r="KC226" s="3"/>
      <c r="KD226" s="3"/>
      <c r="KE226" s="3"/>
      <c r="KF226" s="3"/>
      <c r="KG226" s="3"/>
      <c r="KH226" s="3"/>
      <c r="KI226" s="3"/>
      <c r="KJ226" s="3"/>
      <c r="KK226" s="3"/>
      <c r="KL226" s="3"/>
      <c r="KM226" s="3"/>
      <c r="KN226" s="3"/>
      <c r="KO226" s="3"/>
      <c r="KP226" s="3"/>
      <c r="KQ226" s="3"/>
      <c r="KR226" s="3"/>
      <c r="KS226" s="3"/>
      <c r="KT226" s="3"/>
      <c r="KU226" s="3"/>
      <c r="KV226" s="3"/>
      <c r="KW226" s="3"/>
      <c r="KX226" s="3"/>
      <c r="KY226" s="3"/>
      <c r="KZ226" s="3"/>
      <c r="LA226" s="3"/>
      <c r="LB226" s="3"/>
      <c r="LC226" s="3"/>
      <c r="LD226" s="3"/>
      <c r="LE226" s="3"/>
      <c r="LF226" s="3"/>
      <c r="LG226" s="3"/>
      <c r="LH226" s="3"/>
      <c r="LI226" s="3"/>
      <c r="LJ226" s="3"/>
      <c r="LK226" s="3"/>
      <c r="LL226" s="3"/>
      <c r="LM226" s="3"/>
      <c r="LN226" s="3"/>
      <c r="LO226" s="3"/>
      <c r="LP226" s="3"/>
      <c r="LQ226" s="3"/>
      <c r="LR226" s="3"/>
      <c r="LS226" s="3"/>
      <c r="LT226" s="3"/>
      <c r="LU226" s="3"/>
      <c r="LV226" s="3"/>
      <c r="LW226" s="3"/>
      <c r="LX226" s="3"/>
      <c r="LY226" s="3"/>
      <c r="LZ226" s="3"/>
      <c r="MA226" s="3"/>
      <c r="MB226" s="3"/>
      <c r="MC226" s="3"/>
      <c r="MD226" s="3"/>
      <c r="ME226" s="3"/>
      <c r="MF226" s="3"/>
      <c r="MG226" s="3"/>
      <c r="MH226" s="3"/>
      <c r="MI226" s="3"/>
      <c r="MJ226" s="3"/>
      <c r="MK226" s="3"/>
      <c r="ML226" s="3"/>
      <c r="MM226" s="3"/>
      <c r="MN226" s="3"/>
      <c r="MO226" s="3"/>
      <c r="MP226" s="3"/>
      <c r="MQ226" s="3"/>
      <c r="MR226" s="3"/>
      <c r="MS226" s="3"/>
      <c r="MT226" s="3"/>
      <c r="MU226" s="3"/>
      <c r="MV226" s="3"/>
      <c r="MW226" s="3"/>
      <c r="MX226" s="3"/>
      <c r="MY226" s="3"/>
      <c r="MZ226" s="3"/>
      <c r="NA226" s="3"/>
      <c r="NB226" s="3"/>
      <c r="NC226" s="3"/>
      <c r="ND226" s="3"/>
      <c r="NE226" s="3"/>
      <c r="NF226" s="3"/>
      <c r="NG226" s="3"/>
      <c r="NH226" s="3"/>
      <c r="NI226" s="3"/>
      <c r="NJ226" s="3"/>
      <c r="NK226" s="3"/>
      <c r="NL226" s="3"/>
      <c r="NM226" s="3"/>
      <c r="NN226" s="3"/>
      <c r="NO226" s="3"/>
      <c r="NP226" s="3"/>
      <c r="NQ226" s="3"/>
      <c r="NR226" s="3"/>
      <c r="NS226" s="3"/>
      <c r="NT226" s="3"/>
      <c r="NU226" s="3"/>
      <c r="NV226" s="3"/>
      <c r="NW226" s="3"/>
      <c r="NX226" s="3"/>
      <c r="NY226" s="3"/>
      <c r="NZ226" s="3"/>
      <c r="OA226" s="3"/>
      <c r="OB226" s="3"/>
      <c r="OC226" s="3"/>
      <c r="OD226" s="3"/>
      <c r="OE226" s="3"/>
      <c r="OF226" s="3"/>
      <c r="OG226" s="3"/>
      <c r="OH226" s="3"/>
      <c r="OI226" s="3"/>
      <c r="OJ226" s="3"/>
      <c r="OK226" s="3"/>
      <c r="OL226" s="3"/>
      <c r="OM226" s="3"/>
      <c r="ON226" s="3"/>
      <c r="OO226" s="3"/>
      <c r="OP226" s="3"/>
      <c r="OQ226" s="3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</row>
    <row r="227" spans="3:711" x14ac:dyDescent="0.25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  <c r="IZ227" s="3"/>
      <c r="JA227" s="3"/>
      <c r="JB227" s="3"/>
      <c r="JC227" s="3"/>
      <c r="JD227" s="3"/>
      <c r="JE227" s="3"/>
      <c r="JF227" s="3"/>
      <c r="JG227" s="3"/>
      <c r="JH227" s="3"/>
      <c r="JI227" s="3"/>
      <c r="JJ227" s="3"/>
      <c r="JK227" s="3"/>
      <c r="JL227" s="3"/>
      <c r="JM227" s="3"/>
      <c r="JN227" s="3"/>
      <c r="JO227" s="3"/>
      <c r="JP227" s="3"/>
      <c r="JQ227" s="3"/>
      <c r="JR227" s="3"/>
      <c r="JS227" s="3"/>
      <c r="JT227" s="3"/>
      <c r="JU227" s="3"/>
      <c r="JV227" s="3"/>
      <c r="JW227" s="3"/>
      <c r="JX227" s="3"/>
      <c r="JY227" s="3"/>
      <c r="JZ227" s="3"/>
      <c r="KA227" s="3"/>
      <c r="KB227" s="3"/>
      <c r="KC227" s="3"/>
      <c r="KD227" s="3"/>
      <c r="KE227" s="3"/>
      <c r="KF227" s="3"/>
      <c r="KG227" s="3"/>
      <c r="KH227" s="3"/>
      <c r="KI227" s="3"/>
      <c r="KJ227" s="3"/>
      <c r="KK227" s="3"/>
      <c r="KL227" s="3"/>
      <c r="KM227" s="3"/>
      <c r="KN227" s="3"/>
      <c r="KO227" s="3"/>
      <c r="KP227" s="3"/>
      <c r="KQ227" s="3"/>
      <c r="KR227" s="3"/>
      <c r="KS227" s="3"/>
      <c r="KT227" s="3"/>
      <c r="KU227" s="3"/>
      <c r="KV227" s="3"/>
      <c r="KW227" s="3"/>
      <c r="KX227" s="3"/>
      <c r="KY227" s="3"/>
      <c r="KZ227" s="3"/>
      <c r="LA227" s="3"/>
      <c r="LB227" s="3"/>
      <c r="LC227" s="3"/>
      <c r="LD227" s="3"/>
      <c r="LE227" s="3"/>
      <c r="LF227" s="3"/>
      <c r="LG227" s="3"/>
      <c r="LH227" s="3"/>
      <c r="LI227" s="3"/>
      <c r="LJ227" s="3"/>
      <c r="LK227" s="3"/>
      <c r="LL227" s="3"/>
      <c r="LM227" s="3"/>
      <c r="LN227" s="3"/>
      <c r="LO227" s="3"/>
      <c r="LP227" s="3"/>
      <c r="LQ227" s="3"/>
      <c r="LR227" s="3"/>
      <c r="LS227" s="3"/>
      <c r="LT227" s="3"/>
      <c r="LU227" s="3"/>
      <c r="LV227" s="3"/>
      <c r="LW227" s="3"/>
      <c r="LX227" s="3"/>
      <c r="LY227" s="3"/>
      <c r="LZ227" s="3"/>
      <c r="MA227" s="3"/>
      <c r="MB227" s="3"/>
      <c r="MC227" s="3"/>
      <c r="MD227" s="3"/>
      <c r="ME227" s="3"/>
      <c r="MF227" s="3"/>
      <c r="MG227" s="3"/>
      <c r="MH227" s="3"/>
      <c r="MI227" s="3"/>
      <c r="MJ227" s="3"/>
      <c r="MK227" s="3"/>
      <c r="ML227" s="3"/>
      <c r="MM227" s="3"/>
      <c r="MN227" s="3"/>
      <c r="MO227" s="3"/>
      <c r="MP227" s="3"/>
      <c r="MQ227" s="3"/>
      <c r="MR227" s="3"/>
      <c r="MS227" s="3"/>
      <c r="MT227" s="3"/>
      <c r="MU227" s="3"/>
      <c r="MV227" s="3"/>
      <c r="MW227" s="3"/>
      <c r="MX227" s="3"/>
      <c r="MY227" s="3"/>
      <c r="MZ227" s="3"/>
      <c r="NA227" s="3"/>
      <c r="NB227" s="3"/>
      <c r="NC227" s="3"/>
      <c r="ND227" s="3"/>
      <c r="NE227" s="3"/>
      <c r="NF227" s="3"/>
      <c r="NG227" s="3"/>
      <c r="NH227" s="3"/>
      <c r="NI227" s="3"/>
      <c r="NJ227" s="3"/>
      <c r="NK227" s="3"/>
      <c r="NL227" s="3"/>
      <c r="NM227" s="3"/>
      <c r="NN227" s="3"/>
      <c r="NO227" s="3"/>
      <c r="NP227" s="3"/>
      <c r="NQ227" s="3"/>
      <c r="NR227" s="3"/>
      <c r="NS227" s="3"/>
      <c r="NT227" s="3"/>
      <c r="NU227" s="3"/>
      <c r="NV227" s="3"/>
      <c r="NW227" s="3"/>
      <c r="NX227" s="3"/>
      <c r="NY227" s="3"/>
      <c r="NZ227" s="3"/>
      <c r="OA227" s="3"/>
      <c r="OB227" s="3"/>
      <c r="OC227" s="3"/>
      <c r="OD227" s="3"/>
      <c r="OE227" s="3"/>
      <c r="OF227" s="3"/>
      <c r="OG227" s="3"/>
      <c r="OH227" s="3"/>
      <c r="OI227" s="3"/>
      <c r="OJ227" s="3"/>
      <c r="OK227" s="3"/>
      <c r="OL227" s="3"/>
      <c r="OM227" s="3"/>
      <c r="ON227" s="3"/>
      <c r="OO227" s="3"/>
      <c r="OP227" s="3"/>
      <c r="OQ227" s="3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</row>
    <row r="228" spans="3:711" x14ac:dyDescent="0.25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  <c r="IY228" s="3"/>
      <c r="IZ228" s="3"/>
      <c r="JA228" s="3"/>
      <c r="JB228" s="3"/>
      <c r="JC228" s="3"/>
      <c r="JD228" s="3"/>
      <c r="JE228" s="3"/>
      <c r="JF228" s="3"/>
      <c r="JG228" s="3"/>
      <c r="JH228" s="3"/>
      <c r="JI228" s="3"/>
      <c r="JJ228" s="3"/>
      <c r="JK228" s="3"/>
      <c r="JL228" s="3"/>
      <c r="JM228" s="3"/>
      <c r="JN228" s="3"/>
      <c r="JO228" s="3"/>
      <c r="JP228" s="3"/>
      <c r="JQ228" s="3"/>
      <c r="JR228" s="3"/>
      <c r="JS228" s="3"/>
      <c r="JT228" s="3"/>
      <c r="JU228" s="3"/>
      <c r="JV228" s="3"/>
      <c r="JW228" s="3"/>
      <c r="JX228" s="3"/>
      <c r="JY228" s="3"/>
      <c r="JZ228" s="3"/>
      <c r="KA228" s="3"/>
      <c r="KB228" s="3"/>
      <c r="KC228" s="3"/>
      <c r="KD228" s="3"/>
      <c r="KE228" s="3"/>
      <c r="KF228" s="3"/>
      <c r="KG228" s="3"/>
      <c r="KH228" s="3"/>
      <c r="KI228" s="3"/>
      <c r="KJ228" s="3"/>
      <c r="KK228" s="3"/>
      <c r="KL228" s="3"/>
      <c r="KM228" s="3"/>
      <c r="KN228" s="3"/>
      <c r="KO228" s="3"/>
      <c r="KP228" s="3"/>
      <c r="KQ228" s="3"/>
      <c r="KR228" s="3"/>
      <c r="KS228" s="3"/>
      <c r="KT228" s="3"/>
      <c r="KU228" s="3"/>
      <c r="KV228" s="3"/>
      <c r="KW228" s="3"/>
      <c r="KX228" s="3"/>
      <c r="KY228" s="3"/>
      <c r="KZ228" s="3"/>
      <c r="LA228" s="3"/>
      <c r="LB228" s="3"/>
      <c r="LC228" s="3"/>
      <c r="LD228" s="3"/>
      <c r="LE228" s="3"/>
      <c r="LF228" s="3"/>
      <c r="LG228" s="3"/>
      <c r="LH228" s="3"/>
      <c r="LI228" s="3"/>
      <c r="LJ228" s="3"/>
      <c r="LK228" s="3"/>
      <c r="LL228" s="3"/>
      <c r="LM228" s="3"/>
      <c r="LN228" s="3"/>
      <c r="LO228" s="3"/>
      <c r="LP228" s="3"/>
      <c r="LQ228" s="3"/>
      <c r="LR228" s="3"/>
      <c r="LS228" s="3"/>
      <c r="LT228" s="3"/>
      <c r="LU228" s="3"/>
      <c r="LV228" s="3"/>
      <c r="LW228" s="3"/>
      <c r="LX228" s="3"/>
      <c r="LY228" s="3"/>
      <c r="LZ228" s="3"/>
      <c r="MA228" s="3"/>
      <c r="MB228" s="3"/>
      <c r="MC228" s="3"/>
      <c r="MD228" s="3"/>
      <c r="ME228" s="3"/>
      <c r="MF228" s="3"/>
      <c r="MG228" s="3"/>
      <c r="MH228" s="3"/>
      <c r="MI228" s="3"/>
      <c r="MJ228" s="3"/>
      <c r="MK228" s="3"/>
      <c r="ML228" s="3"/>
      <c r="MM228" s="3"/>
      <c r="MN228" s="3"/>
      <c r="MO228" s="3"/>
      <c r="MP228" s="3"/>
      <c r="MQ228" s="3"/>
      <c r="MR228" s="3"/>
      <c r="MS228" s="3"/>
      <c r="MT228" s="3"/>
      <c r="MU228" s="3"/>
      <c r="MV228" s="3"/>
      <c r="MW228" s="3"/>
      <c r="MX228" s="3"/>
      <c r="MY228" s="3"/>
      <c r="MZ228" s="3"/>
      <c r="NA228" s="3"/>
      <c r="NB228" s="3"/>
      <c r="NC228" s="3"/>
      <c r="ND228" s="3"/>
      <c r="NE228" s="3"/>
      <c r="NF228" s="3"/>
      <c r="NG228" s="3"/>
      <c r="NH228" s="3"/>
      <c r="NI228" s="3"/>
      <c r="NJ228" s="3"/>
      <c r="NK228" s="3"/>
      <c r="NL228" s="3"/>
      <c r="NM228" s="3"/>
      <c r="NN228" s="3"/>
      <c r="NO228" s="3"/>
      <c r="NP228" s="3"/>
      <c r="NQ228" s="3"/>
      <c r="NR228" s="3"/>
      <c r="NS228" s="3"/>
      <c r="NT228" s="3"/>
      <c r="NU228" s="3"/>
      <c r="NV228" s="3"/>
      <c r="NW228" s="3"/>
      <c r="NX228" s="3"/>
      <c r="NY228" s="3"/>
      <c r="NZ228" s="3"/>
      <c r="OA228" s="3"/>
      <c r="OB228" s="3"/>
      <c r="OC228" s="3"/>
      <c r="OD228" s="3"/>
      <c r="OE228" s="3"/>
      <c r="OF228" s="3"/>
      <c r="OG228" s="3"/>
      <c r="OH228" s="3"/>
      <c r="OI228" s="3"/>
      <c r="OJ228" s="3"/>
      <c r="OK228" s="3"/>
      <c r="OL228" s="3"/>
      <c r="OM228" s="3"/>
      <c r="ON228" s="3"/>
      <c r="OO228" s="3"/>
      <c r="OP228" s="3"/>
      <c r="OQ228" s="3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</row>
    <row r="229" spans="3:711" x14ac:dyDescent="0.25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  <c r="IZ229" s="3"/>
      <c r="JA229" s="3"/>
      <c r="JB229" s="3"/>
      <c r="JC229" s="3"/>
      <c r="JD229" s="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3"/>
      <c r="JQ229" s="3"/>
      <c r="JR229" s="3"/>
      <c r="JS229" s="3"/>
      <c r="JT229" s="3"/>
      <c r="JU229" s="3"/>
      <c r="JV229" s="3"/>
      <c r="JW229" s="3"/>
      <c r="JX229" s="3"/>
      <c r="JY229" s="3"/>
      <c r="JZ229" s="3"/>
      <c r="KA229" s="3"/>
      <c r="KB229" s="3"/>
      <c r="KC229" s="3"/>
      <c r="KD229" s="3"/>
      <c r="KE229" s="3"/>
      <c r="KF229" s="3"/>
      <c r="KG229" s="3"/>
      <c r="KH229" s="3"/>
      <c r="KI229" s="3"/>
      <c r="KJ229" s="3"/>
      <c r="KK229" s="3"/>
      <c r="KL229" s="3"/>
      <c r="KM229" s="3"/>
      <c r="KN229" s="3"/>
      <c r="KO229" s="3"/>
      <c r="KP229" s="3"/>
      <c r="KQ229" s="3"/>
      <c r="KR229" s="3"/>
      <c r="KS229" s="3"/>
      <c r="KT229" s="3"/>
      <c r="KU229" s="3"/>
      <c r="KV229" s="3"/>
      <c r="KW229" s="3"/>
      <c r="KX229" s="3"/>
      <c r="KY229" s="3"/>
      <c r="KZ229" s="3"/>
      <c r="LA229" s="3"/>
      <c r="LB229" s="3"/>
      <c r="LC229" s="3"/>
      <c r="LD229" s="3"/>
      <c r="LE229" s="3"/>
      <c r="LF229" s="3"/>
      <c r="LG229" s="3"/>
      <c r="LH229" s="3"/>
      <c r="LI229" s="3"/>
      <c r="LJ229" s="3"/>
      <c r="LK229" s="3"/>
      <c r="LL229" s="3"/>
      <c r="LM229" s="3"/>
      <c r="LN229" s="3"/>
      <c r="LO229" s="3"/>
      <c r="LP229" s="3"/>
      <c r="LQ229" s="3"/>
      <c r="LR229" s="3"/>
      <c r="LS229" s="3"/>
      <c r="LT229" s="3"/>
      <c r="LU229" s="3"/>
      <c r="LV229" s="3"/>
      <c r="LW229" s="3"/>
      <c r="LX229" s="3"/>
      <c r="LY229" s="3"/>
      <c r="LZ229" s="3"/>
      <c r="MA229" s="3"/>
      <c r="MB229" s="3"/>
      <c r="MC229" s="3"/>
      <c r="MD229" s="3"/>
      <c r="ME229" s="3"/>
      <c r="MF229" s="3"/>
      <c r="MG229" s="3"/>
      <c r="MH229" s="3"/>
      <c r="MI229" s="3"/>
      <c r="MJ229" s="3"/>
      <c r="MK229" s="3"/>
      <c r="ML229" s="3"/>
      <c r="MM229" s="3"/>
      <c r="MN229" s="3"/>
      <c r="MO229" s="3"/>
      <c r="MP229" s="3"/>
      <c r="MQ229" s="3"/>
      <c r="MR229" s="3"/>
      <c r="MS229" s="3"/>
      <c r="MT229" s="3"/>
      <c r="MU229" s="3"/>
      <c r="MV229" s="3"/>
      <c r="MW229" s="3"/>
      <c r="MX229" s="3"/>
      <c r="MY229" s="3"/>
      <c r="MZ229" s="3"/>
      <c r="NA229" s="3"/>
      <c r="NB229" s="3"/>
      <c r="NC229" s="3"/>
      <c r="ND229" s="3"/>
      <c r="NE229" s="3"/>
      <c r="NF229" s="3"/>
      <c r="NG229" s="3"/>
      <c r="NH229" s="3"/>
      <c r="NI229" s="3"/>
      <c r="NJ229" s="3"/>
      <c r="NK229" s="3"/>
      <c r="NL229" s="3"/>
      <c r="NM229" s="3"/>
      <c r="NN229" s="3"/>
      <c r="NO229" s="3"/>
      <c r="NP229" s="3"/>
      <c r="NQ229" s="3"/>
      <c r="NR229" s="3"/>
      <c r="NS229" s="3"/>
      <c r="NT229" s="3"/>
      <c r="NU229" s="3"/>
      <c r="NV229" s="3"/>
      <c r="NW229" s="3"/>
      <c r="NX229" s="3"/>
      <c r="NY229" s="3"/>
      <c r="NZ229" s="3"/>
      <c r="OA229" s="3"/>
      <c r="OB229" s="3"/>
      <c r="OC229" s="3"/>
      <c r="OD229" s="3"/>
      <c r="OE229" s="3"/>
      <c r="OF229" s="3"/>
      <c r="OG229" s="3"/>
      <c r="OH229" s="3"/>
      <c r="OI229" s="3"/>
      <c r="OJ229" s="3"/>
      <c r="OK229" s="3"/>
      <c r="OL229" s="3"/>
      <c r="OM229" s="3"/>
      <c r="ON229" s="3"/>
      <c r="OO229" s="3"/>
      <c r="OP229" s="3"/>
      <c r="OQ229" s="3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</row>
    <row r="230" spans="3:711" x14ac:dyDescent="0.25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  <c r="IY230" s="3"/>
      <c r="IZ230" s="3"/>
      <c r="JA230" s="3"/>
      <c r="JB230" s="3"/>
      <c r="JC230" s="3"/>
      <c r="JD230" s="3"/>
      <c r="JE230" s="3"/>
      <c r="JF230" s="3"/>
      <c r="JG230" s="3"/>
      <c r="JH230" s="3"/>
      <c r="JI230" s="3"/>
      <c r="JJ230" s="3"/>
      <c r="JK230" s="3"/>
      <c r="JL230" s="3"/>
      <c r="JM230" s="3"/>
      <c r="JN230" s="3"/>
      <c r="JO230" s="3"/>
      <c r="JP230" s="3"/>
      <c r="JQ230" s="3"/>
      <c r="JR230" s="3"/>
      <c r="JS230" s="3"/>
      <c r="JT230" s="3"/>
      <c r="JU230" s="3"/>
      <c r="JV230" s="3"/>
      <c r="JW230" s="3"/>
      <c r="JX230" s="3"/>
      <c r="JY230" s="3"/>
      <c r="JZ230" s="3"/>
      <c r="KA230" s="3"/>
      <c r="KB230" s="3"/>
      <c r="KC230" s="3"/>
      <c r="KD230" s="3"/>
      <c r="KE230" s="3"/>
      <c r="KF230" s="3"/>
      <c r="KG230" s="3"/>
      <c r="KH230" s="3"/>
      <c r="KI230" s="3"/>
      <c r="KJ230" s="3"/>
      <c r="KK230" s="3"/>
      <c r="KL230" s="3"/>
      <c r="KM230" s="3"/>
      <c r="KN230" s="3"/>
      <c r="KO230" s="3"/>
      <c r="KP230" s="3"/>
      <c r="KQ230" s="3"/>
      <c r="KR230" s="3"/>
      <c r="KS230" s="3"/>
      <c r="KT230" s="3"/>
      <c r="KU230" s="3"/>
      <c r="KV230" s="3"/>
      <c r="KW230" s="3"/>
      <c r="KX230" s="3"/>
      <c r="KY230" s="3"/>
      <c r="KZ230" s="3"/>
      <c r="LA230" s="3"/>
      <c r="LB230" s="3"/>
      <c r="LC230" s="3"/>
      <c r="LD230" s="3"/>
      <c r="LE230" s="3"/>
      <c r="LF230" s="3"/>
      <c r="LG230" s="3"/>
      <c r="LH230" s="3"/>
      <c r="LI230" s="3"/>
      <c r="LJ230" s="3"/>
      <c r="LK230" s="3"/>
      <c r="LL230" s="3"/>
      <c r="LM230" s="3"/>
      <c r="LN230" s="3"/>
      <c r="LO230" s="3"/>
      <c r="LP230" s="3"/>
      <c r="LQ230" s="3"/>
      <c r="LR230" s="3"/>
      <c r="LS230" s="3"/>
      <c r="LT230" s="3"/>
      <c r="LU230" s="3"/>
      <c r="LV230" s="3"/>
      <c r="LW230" s="3"/>
      <c r="LX230" s="3"/>
      <c r="LY230" s="3"/>
      <c r="LZ230" s="3"/>
      <c r="MA230" s="3"/>
      <c r="MB230" s="3"/>
      <c r="MC230" s="3"/>
      <c r="MD230" s="3"/>
      <c r="ME230" s="3"/>
      <c r="MF230" s="3"/>
      <c r="MG230" s="3"/>
      <c r="MH230" s="3"/>
      <c r="MI230" s="3"/>
      <c r="MJ230" s="3"/>
      <c r="MK230" s="3"/>
      <c r="ML230" s="3"/>
      <c r="MM230" s="3"/>
      <c r="MN230" s="3"/>
      <c r="MO230" s="3"/>
      <c r="MP230" s="3"/>
      <c r="MQ230" s="3"/>
      <c r="MR230" s="3"/>
      <c r="MS230" s="3"/>
      <c r="MT230" s="3"/>
      <c r="MU230" s="3"/>
      <c r="MV230" s="3"/>
      <c r="MW230" s="3"/>
      <c r="MX230" s="3"/>
      <c r="MY230" s="3"/>
      <c r="MZ230" s="3"/>
      <c r="NA230" s="3"/>
      <c r="NB230" s="3"/>
      <c r="NC230" s="3"/>
      <c r="ND230" s="3"/>
      <c r="NE230" s="3"/>
      <c r="NF230" s="3"/>
      <c r="NG230" s="3"/>
      <c r="NH230" s="3"/>
      <c r="NI230" s="3"/>
      <c r="NJ230" s="3"/>
      <c r="NK230" s="3"/>
      <c r="NL230" s="3"/>
      <c r="NM230" s="3"/>
      <c r="NN230" s="3"/>
      <c r="NO230" s="3"/>
      <c r="NP230" s="3"/>
      <c r="NQ230" s="3"/>
      <c r="NR230" s="3"/>
      <c r="NS230" s="3"/>
      <c r="NT230" s="3"/>
      <c r="NU230" s="3"/>
      <c r="NV230" s="3"/>
      <c r="NW230" s="3"/>
      <c r="NX230" s="3"/>
      <c r="NY230" s="3"/>
      <c r="NZ230" s="3"/>
      <c r="OA230" s="3"/>
      <c r="OB230" s="3"/>
      <c r="OC230" s="3"/>
      <c r="OD230" s="3"/>
      <c r="OE230" s="3"/>
      <c r="OF230" s="3"/>
      <c r="OG230" s="3"/>
      <c r="OH230" s="3"/>
      <c r="OI230" s="3"/>
      <c r="OJ230" s="3"/>
      <c r="OK230" s="3"/>
      <c r="OL230" s="3"/>
      <c r="OM230" s="3"/>
      <c r="ON230" s="3"/>
      <c r="OO230" s="3"/>
      <c r="OP230" s="3"/>
      <c r="OQ230" s="3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</row>
    <row r="231" spans="3:711" x14ac:dyDescent="0.25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  <c r="IY231" s="3"/>
      <c r="IZ231" s="3"/>
      <c r="JA231" s="3"/>
      <c r="JB231" s="3"/>
      <c r="JC231" s="3"/>
      <c r="JD231" s="3"/>
      <c r="JE231" s="3"/>
      <c r="JF231" s="3"/>
      <c r="JG231" s="3"/>
      <c r="JH231" s="3"/>
      <c r="JI231" s="3"/>
      <c r="JJ231" s="3"/>
      <c r="JK231" s="3"/>
      <c r="JL231" s="3"/>
      <c r="JM231" s="3"/>
      <c r="JN231" s="3"/>
      <c r="JO231" s="3"/>
      <c r="JP231" s="3"/>
      <c r="JQ231" s="3"/>
      <c r="JR231" s="3"/>
      <c r="JS231" s="3"/>
      <c r="JT231" s="3"/>
      <c r="JU231" s="3"/>
      <c r="JV231" s="3"/>
      <c r="JW231" s="3"/>
      <c r="JX231" s="3"/>
      <c r="JY231" s="3"/>
      <c r="JZ231" s="3"/>
      <c r="KA231" s="3"/>
      <c r="KB231" s="3"/>
      <c r="KC231" s="3"/>
      <c r="KD231" s="3"/>
      <c r="KE231" s="3"/>
      <c r="KF231" s="3"/>
      <c r="KG231" s="3"/>
      <c r="KH231" s="3"/>
      <c r="KI231" s="3"/>
      <c r="KJ231" s="3"/>
      <c r="KK231" s="3"/>
      <c r="KL231" s="3"/>
      <c r="KM231" s="3"/>
      <c r="KN231" s="3"/>
      <c r="KO231" s="3"/>
      <c r="KP231" s="3"/>
      <c r="KQ231" s="3"/>
      <c r="KR231" s="3"/>
      <c r="KS231" s="3"/>
      <c r="KT231" s="3"/>
      <c r="KU231" s="3"/>
      <c r="KV231" s="3"/>
      <c r="KW231" s="3"/>
      <c r="KX231" s="3"/>
      <c r="KY231" s="3"/>
      <c r="KZ231" s="3"/>
      <c r="LA231" s="3"/>
      <c r="LB231" s="3"/>
      <c r="LC231" s="3"/>
      <c r="LD231" s="3"/>
      <c r="LE231" s="3"/>
      <c r="LF231" s="3"/>
      <c r="LG231" s="3"/>
      <c r="LH231" s="3"/>
      <c r="LI231" s="3"/>
      <c r="LJ231" s="3"/>
      <c r="LK231" s="3"/>
      <c r="LL231" s="3"/>
      <c r="LM231" s="3"/>
      <c r="LN231" s="3"/>
      <c r="LO231" s="3"/>
      <c r="LP231" s="3"/>
      <c r="LQ231" s="3"/>
      <c r="LR231" s="3"/>
      <c r="LS231" s="3"/>
      <c r="LT231" s="3"/>
      <c r="LU231" s="3"/>
      <c r="LV231" s="3"/>
      <c r="LW231" s="3"/>
      <c r="LX231" s="3"/>
      <c r="LY231" s="3"/>
      <c r="LZ231" s="3"/>
      <c r="MA231" s="3"/>
      <c r="MB231" s="3"/>
      <c r="MC231" s="3"/>
      <c r="MD231" s="3"/>
      <c r="ME231" s="3"/>
      <c r="MF231" s="3"/>
      <c r="MG231" s="3"/>
      <c r="MH231" s="3"/>
      <c r="MI231" s="3"/>
      <c r="MJ231" s="3"/>
      <c r="MK231" s="3"/>
      <c r="ML231" s="3"/>
      <c r="MM231" s="3"/>
      <c r="MN231" s="3"/>
      <c r="MO231" s="3"/>
      <c r="MP231" s="3"/>
      <c r="MQ231" s="3"/>
      <c r="MR231" s="3"/>
      <c r="MS231" s="3"/>
      <c r="MT231" s="3"/>
      <c r="MU231" s="3"/>
      <c r="MV231" s="3"/>
      <c r="MW231" s="3"/>
      <c r="MX231" s="3"/>
      <c r="MY231" s="3"/>
      <c r="MZ231" s="3"/>
      <c r="NA231" s="3"/>
      <c r="NB231" s="3"/>
      <c r="NC231" s="3"/>
      <c r="ND231" s="3"/>
      <c r="NE231" s="3"/>
      <c r="NF231" s="3"/>
      <c r="NG231" s="3"/>
      <c r="NH231" s="3"/>
      <c r="NI231" s="3"/>
      <c r="NJ231" s="3"/>
      <c r="NK231" s="3"/>
      <c r="NL231" s="3"/>
      <c r="NM231" s="3"/>
      <c r="NN231" s="3"/>
      <c r="NO231" s="3"/>
      <c r="NP231" s="3"/>
      <c r="NQ231" s="3"/>
      <c r="NR231" s="3"/>
      <c r="NS231" s="3"/>
      <c r="NT231" s="3"/>
      <c r="NU231" s="3"/>
      <c r="NV231" s="3"/>
      <c r="NW231" s="3"/>
      <c r="NX231" s="3"/>
      <c r="NY231" s="3"/>
      <c r="NZ231" s="3"/>
      <c r="OA231" s="3"/>
      <c r="OB231" s="3"/>
      <c r="OC231" s="3"/>
      <c r="OD231" s="3"/>
      <c r="OE231" s="3"/>
      <c r="OF231" s="3"/>
      <c r="OG231" s="3"/>
      <c r="OH231" s="3"/>
      <c r="OI231" s="3"/>
      <c r="OJ231" s="3"/>
      <c r="OK231" s="3"/>
      <c r="OL231" s="3"/>
      <c r="OM231" s="3"/>
      <c r="ON231" s="3"/>
      <c r="OO231" s="3"/>
      <c r="OP231" s="3"/>
      <c r="OQ231" s="3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</row>
    <row r="232" spans="3:711" x14ac:dyDescent="0.25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  <c r="IY232" s="3"/>
      <c r="IZ232" s="3"/>
      <c r="JA232" s="3"/>
      <c r="JB232" s="3"/>
      <c r="JC232" s="3"/>
      <c r="JD232" s="3"/>
      <c r="JE232" s="3"/>
      <c r="JF232" s="3"/>
      <c r="JG232" s="3"/>
      <c r="JH232" s="3"/>
      <c r="JI232" s="3"/>
      <c r="JJ232" s="3"/>
      <c r="JK232" s="3"/>
      <c r="JL232" s="3"/>
      <c r="JM232" s="3"/>
      <c r="JN232" s="3"/>
      <c r="JO232" s="3"/>
      <c r="JP232" s="3"/>
      <c r="JQ232" s="3"/>
      <c r="JR232" s="3"/>
      <c r="JS232" s="3"/>
      <c r="JT232" s="3"/>
      <c r="JU232" s="3"/>
      <c r="JV232" s="3"/>
      <c r="JW232" s="3"/>
      <c r="JX232" s="3"/>
      <c r="JY232" s="3"/>
      <c r="JZ232" s="3"/>
      <c r="KA232" s="3"/>
      <c r="KB232" s="3"/>
      <c r="KC232" s="3"/>
      <c r="KD232" s="3"/>
      <c r="KE232" s="3"/>
      <c r="KF232" s="3"/>
      <c r="KG232" s="3"/>
      <c r="KH232" s="3"/>
      <c r="KI232" s="3"/>
      <c r="KJ232" s="3"/>
      <c r="KK232" s="3"/>
      <c r="KL232" s="3"/>
      <c r="KM232" s="3"/>
      <c r="KN232" s="3"/>
      <c r="KO232" s="3"/>
      <c r="KP232" s="3"/>
      <c r="KQ232" s="3"/>
      <c r="KR232" s="3"/>
      <c r="KS232" s="3"/>
      <c r="KT232" s="3"/>
      <c r="KU232" s="3"/>
      <c r="KV232" s="3"/>
      <c r="KW232" s="3"/>
      <c r="KX232" s="3"/>
      <c r="KY232" s="3"/>
      <c r="KZ232" s="3"/>
      <c r="LA232" s="3"/>
      <c r="LB232" s="3"/>
      <c r="LC232" s="3"/>
      <c r="LD232" s="3"/>
      <c r="LE232" s="3"/>
      <c r="LF232" s="3"/>
      <c r="LG232" s="3"/>
      <c r="LH232" s="3"/>
      <c r="LI232" s="3"/>
      <c r="LJ232" s="3"/>
      <c r="LK232" s="3"/>
      <c r="LL232" s="3"/>
      <c r="LM232" s="3"/>
      <c r="LN232" s="3"/>
      <c r="LO232" s="3"/>
      <c r="LP232" s="3"/>
      <c r="LQ232" s="3"/>
      <c r="LR232" s="3"/>
      <c r="LS232" s="3"/>
      <c r="LT232" s="3"/>
      <c r="LU232" s="3"/>
      <c r="LV232" s="3"/>
      <c r="LW232" s="3"/>
      <c r="LX232" s="3"/>
      <c r="LY232" s="3"/>
      <c r="LZ232" s="3"/>
      <c r="MA232" s="3"/>
      <c r="MB232" s="3"/>
      <c r="MC232" s="3"/>
      <c r="MD232" s="3"/>
      <c r="ME232" s="3"/>
      <c r="MF232" s="3"/>
      <c r="MG232" s="3"/>
      <c r="MH232" s="3"/>
      <c r="MI232" s="3"/>
      <c r="MJ232" s="3"/>
      <c r="MK232" s="3"/>
      <c r="ML232" s="3"/>
      <c r="MM232" s="3"/>
      <c r="MN232" s="3"/>
      <c r="MO232" s="3"/>
      <c r="MP232" s="3"/>
      <c r="MQ232" s="3"/>
      <c r="MR232" s="3"/>
      <c r="MS232" s="3"/>
      <c r="MT232" s="3"/>
      <c r="MU232" s="3"/>
      <c r="MV232" s="3"/>
      <c r="MW232" s="3"/>
      <c r="MX232" s="3"/>
      <c r="MY232" s="3"/>
      <c r="MZ232" s="3"/>
      <c r="NA232" s="3"/>
      <c r="NB232" s="3"/>
      <c r="NC232" s="3"/>
      <c r="ND232" s="3"/>
      <c r="NE232" s="3"/>
      <c r="NF232" s="3"/>
      <c r="NG232" s="3"/>
      <c r="NH232" s="3"/>
      <c r="NI232" s="3"/>
      <c r="NJ232" s="3"/>
      <c r="NK232" s="3"/>
      <c r="NL232" s="3"/>
      <c r="NM232" s="3"/>
      <c r="NN232" s="3"/>
      <c r="NO232" s="3"/>
      <c r="NP232" s="3"/>
      <c r="NQ232" s="3"/>
      <c r="NR232" s="3"/>
      <c r="NS232" s="3"/>
      <c r="NT232" s="3"/>
      <c r="NU232" s="3"/>
      <c r="NV232" s="3"/>
      <c r="NW232" s="3"/>
      <c r="NX232" s="3"/>
      <c r="NY232" s="3"/>
      <c r="NZ232" s="3"/>
      <c r="OA232" s="3"/>
      <c r="OB232" s="3"/>
      <c r="OC232" s="3"/>
      <c r="OD232" s="3"/>
      <c r="OE232" s="3"/>
      <c r="OF232" s="3"/>
      <c r="OG232" s="3"/>
      <c r="OH232" s="3"/>
      <c r="OI232" s="3"/>
      <c r="OJ232" s="3"/>
      <c r="OK232" s="3"/>
      <c r="OL232" s="3"/>
      <c r="OM232" s="3"/>
      <c r="ON232" s="3"/>
      <c r="OO232" s="3"/>
      <c r="OP232" s="3"/>
      <c r="OQ232" s="3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</row>
    <row r="233" spans="3:711" x14ac:dyDescent="0.25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  <c r="IZ233" s="3"/>
      <c r="JA233" s="3"/>
      <c r="JB233" s="3"/>
      <c r="JC233" s="3"/>
      <c r="JD233" s="3"/>
      <c r="JE233" s="3"/>
      <c r="JF233" s="3"/>
      <c r="JG233" s="3"/>
      <c r="JH233" s="3"/>
      <c r="JI233" s="3"/>
      <c r="JJ233" s="3"/>
      <c r="JK233" s="3"/>
      <c r="JL233" s="3"/>
      <c r="JM233" s="3"/>
      <c r="JN233" s="3"/>
      <c r="JO233" s="3"/>
      <c r="JP233" s="3"/>
      <c r="JQ233" s="3"/>
      <c r="JR233" s="3"/>
      <c r="JS233" s="3"/>
      <c r="JT233" s="3"/>
      <c r="JU233" s="3"/>
      <c r="JV233" s="3"/>
      <c r="JW233" s="3"/>
      <c r="JX233" s="3"/>
      <c r="JY233" s="3"/>
      <c r="JZ233" s="3"/>
      <c r="KA233" s="3"/>
      <c r="KB233" s="3"/>
      <c r="KC233" s="3"/>
      <c r="KD233" s="3"/>
      <c r="KE233" s="3"/>
      <c r="KF233" s="3"/>
      <c r="KG233" s="3"/>
      <c r="KH233" s="3"/>
      <c r="KI233" s="3"/>
      <c r="KJ233" s="3"/>
      <c r="KK233" s="3"/>
      <c r="KL233" s="3"/>
      <c r="KM233" s="3"/>
      <c r="KN233" s="3"/>
      <c r="KO233" s="3"/>
      <c r="KP233" s="3"/>
      <c r="KQ233" s="3"/>
      <c r="KR233" s="3"/>
      <c r="KS233" s="3"/>
      <c r="KT233" s="3"/>
      <c r="KU233" s="3"/>
      <c r="KV233" s="3"/>
      <c r="KW233" s="3"/>
      <c r="KX233" s="3"/>
      <c r="KY233" s="3"/>
      <c r="KZ233" s="3"/>
      <c r="LA233" s="3"/>
      <c r="LB233" s="3"/>
      <c r="LC233" s="3"/>
      <c r="LD233" s="3"/>
      <c r="LE233" s="3"/>
      <c r="LF233" s="3"/>
      <c r="LG233" s="3"/>
      <c r="LH233" s="3"/>
      <c r="LI233" s="3"/>
      <c r="LJ233" s="3"/>
      <c r="LK233" s="3"/>
      <c r="LL233" s="3"/>
      <c r="LM233" s="3"/>
      <c r="LN233" s="3"/>
      <c r="LO233" s="3"/>
      <c r="LP233" s="3"/>
      <c r="LQ233" s="3"/>
      <c r="LR233" s="3"/>
      <c r="LS233" s="3"/>
      <c r="LT233" s="3"/>
      <c r="LU233" s="3"/>
      <c r="LV233" s="3"/>
      <c r="LW233" s="3"/>
      <c r="LX233" s="3"/>
      <c r="LY233" s="3"/>
      <c r="LZ233" s="3"/>
      <c r="MA233" s="3"/>
      <c r="MB233" s="3"/>
      <c r="MC233" s="3"/>
      <c r="MD233" s="3"/>
      <c r="ME233" s="3"/>
      <c r="MF233" s="3"/>
      <c r="MG233" s="3"/>
      <c r="MH233" s="3"/>
      <c r="MI233" s="3"/>
      <c r="MJ233" s="3"/>
      <c r="MK233" s="3"/>
      <c r="ML233" s="3"/>
      <c r="MM233" s="3"/>
      <c r="MN233" s="3"/>
      <c r="MO233" s="3"/>
      <c r="MP233" s="3"/>
      <c r="MQ233" s="3"/>
      <c r="MR233" s="3"/>
      <c r="MS233" s="3"/>
      <c r="MT233" s="3"/>
      <c r="MU233" s="3"/>
      <c r="MV233" s="3"/>
      <c r="MW233" s="3"/>
      <c r="MX233" s="3"/>
      <c r="MY233" s="3"/>
      <c r="MZ233" s="3"/>
      <c r="NA233" s="3"/>
      <c r="NB233" s="3"/>
      <c r="NC233" s="3"/>
      <c r="ND233" s="3"/>
      <c r="NE233" s="3"/>
      <c r="NF233" s="3"/>
      <c r="NG233" s="3"/>
      <c r="NH233" s="3"/>
      <c r="NI233" s="3"/>
      <c r="NJ233" s="3"/>
      <c r="NK233" s="3"/>
      <c r="NL233" s="3"/>
      <c r="NM233" s="3"/>
      <c r="NN233" s="3"/>
      <c r="NO233" s="3"/>
      <c r="NP233" s="3"/>
      <c r="NQ233" s="3"/>
      <c r="NR233" s="3"/>
      <c r="NS233" s="3"/>
      <c r="NT233" s="3"/>
      <c r="NU233" s="3"/>
      <c r="NV233" s="3"/>
      <c r="NW233" s="3"/>
      <c r="NX233" s="3"/>
      <c r="NY233" s="3"/>
      <c r="NZ233" s="3"/>
      <c r="OA233" s="3"/>
      <c r="OB233" s="3"/>
      <c r="OC233" s="3"/>
      <c r="OD233" s="3"/>
      <c r="OE233" s="3"/>
      <c r="OF233" s="3"/>
      <c r="OG233" s="3"/>
      <c r="OH233" s="3"/>
      <c r="OI233" s="3"/>
      <c r="OJ233" s="3"/>
      <c r="OK233" s="3"/>
      <c r="OL233" s="3"/>
      <c r="OM233" s="3"/>
      <c r="ON233" s="3"/>
      <c r="OO233" s="3"/>
      <c r="OP233" s="3"/>
      <c r="OQ233" s="3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</row>
    <row r="234" spans="3:711" x14ac:dyDescent="0.25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  <c r="IZ234" s="3"/>
      <c r="JA234" s="3"/>
      <c r="JB234" s="3"/>
      <c r="JC234" s="3"/>
      <c r="JD234" s="3"/>
      <c r="JE234" s="3"/>
      <c r="JF234" s="3"/>
      <c r="JG234" s="3"/>
      <c r="JH234" s="3"/>
      <c r="JI234" s="3"/>
      <c r="JJ234" s="3"/>
      <c r="JK234" s="3"/>
      <c r="JL234" s="3"/>
      <c r="JM234" s="3"/>
      <c r="JN234" s="3"/>
      <c r="JO234" s="3"/>
      <c r="JP234" s="3"/>
      <c r="JQ234" s="3"/>
      <c r="JR234" s="3"/>
      <c r="JS234" s="3"/>
      <c r="JT234" s="3"/>
      <c r="JU234" s="3"/>
      <c r="JV234" s="3"/>
      <c r="JW234" s="3"/>
      <c r="JX234" s="3"/>
      <c r="JY234" s="3"/>
      <c r="JZ234" s="3"/>
      <c r="KA234" s="3"/>
      <c r="KB234" s="3"/>
      <c r="KC234" s="3"/>
      <c r="KD234" s="3"/>
      <c r="KE234" s="3"/>
      <c r="KF234" s="3"/>
      <c r="KG234" s="3"/>
      <c r="KH234" s="3"/>
      <c r="KI234" s="3"/>
      <c r="KJ234" s="3"/>
      <c r="KK234" s="3"/>
      <c r="KL234" s="3"/>
      <c r="KM234" s="3"/>
      <c r="KN234" s="3"/>
      <c r="KO234" s="3"/>
      <c r="KP234" s="3"/>
      <c r="KQ234" s="3"/>
      <c r="KR234" s="3"/>
      <c r="KS234" s="3"/>
      <c r="KT234" s="3"/>
      <c r="KU234" s="3"/>
      <c r="KV234" s="3"/>
      <c r="KW234" s="3"/>
      <c r="KX234" s="3"/>
      <c r="KY234" s="3"/>
      <c r="KZ234" s="3"/>
      <c r="LA234" s="3"/>
      <c r="LB234" s="3"/>
      <c r="LC234" s="3"/>
      <c r="LD234" s="3"/>
      <c r="LE234" s="3"/>
      <c r="LF234" s="3"/>
      <c r="LG234" s="3"/>
      <c r="LH234" s="3"/>
      <c r="LI234" s="3"/>
      <c r="LJ234" s="3"/>
      <c r="LK234" s="3"/>
      <c r="LL234" s="3"/>
      <c r="LM234" s="3"/>
      <c r="LN234" s="3"/>
      <c r="LO234" s="3"/>
      <c r="LP234" s="3"/>
      <c r="LQ234" s="3"/>
      <c r="LR234" s="3"/>
      <c r="LS234" s="3"/>
      <c r="LT234" s="3"/>
      <c r="LU234" s="3"/>
      <c r="LV234" s="3"/>
      <c r="LW234" s="3"/>
      <c r="LX234" s="3"/>
      <c r="LY234" s="3"/>
      <c r="LZ234" s="3"/>
      <c r="MA234" s="3"/>
      <c r="MB234" s="3"/>
      <c r="MC234" s="3"/>
      <c r="MD234" s="3"/>
      <c r="ME234" s="3"/>
      <c r="MF234" s="3"/>
      <c r="MG234" s="3"/>
      <c r="MH234" s="3"/>
      <c r="MI234" s="3"/>
      <c r="MJ234" s="3"/>
      <c r="MK234" s="3"/>
      <c r="ML234" s="3"/>
      <c r="MM234" s="3"/>
      <c r="MN234" s="3"/>
      <c r="MO234" s="3"/>
      <c r="MP234" s="3"/>
      <c r="MQ234" s="3"/>
      <c r="MR234" s="3"/>
      <c r="MS234" s="3"/>
      <c r="MT234" s="3"/>
      <c r="MU234" s="3"/>
      <c r="MV234" s="3"/>
      <c r="MW234" s="3"/>
      <c r="MX234" s="3"/>
      <c r="MY234" s="3"/>
      <c r="MZ234" s="3"/>
      <c r="NA234" s="3"/>
      <c r="NB234" s="3"/>
      <c r="NC234" s="3"/>
      <c r="ND234" s="3"/>
      <c r="NE234" s="3"/>
      <c r="NF234" s="3"/>
      <c r="NG234" s="3"/>
      <c r="NH234" s="3"/>
      <c r="NI234" s="3"/>
      <c r="NJ234" s="3"/>
      <c r="NK234" s="3"/>
      <c r="NL234" s="3"/>
      <c r="NM234" s="3"/>
      <c r="NN234" s="3"/>
      <c r="NO234" s="3"/>
      <c r="NP234" s="3"/>
      <c r="NQ234" s="3"/>
      <c r="NR234" s="3"/>
      <c r="NS234" s="3"/>
      <c r="NT234" s="3"/>
      <c r="NU234" s="3"/>
      <c r="NV234" s="3"/>
      <c r="NW234" s="3"/>
      <c r="NX234" s="3"/>
      <c r="NY234" s="3"/>
      <c r="NZ234" s="3"/>
      <c r="OA234" s="3"/>
      <c r="OB234" s="3"/>
      <c r="OC234" s="3"/>
      <c r="OD234" s="3"/>
      <c r="OE234" s="3"/>
      <c r="OF234" s="3"/>
      <c r="OG234" s="3"/>
      <c r="OH234" s="3"/>
      <c r="OI234" s="3"/>
      <c r="OJ234" s="3"/>
      <c r="OK234" s="3"/>
      <c r="OL234" s="3"/>
      <c r="OM234" s="3"/>
      <c r="ON234" s="3"/>
      <c r="OO234" s="3"/>
      <c r="OP234" s="3"/>
      <c r="OQ234" s="3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</row>
    <row r="235" spans="3:711" x14ac:dyDescent="0.25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  <c r="IZ235" s="3"/>
      <c r="JA235" s="3"/>
      <c r="JB235" s="3"/>
      <c r="JC235" s="3"/>
      <c r="JD235" s="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3"/>
      <c r="JQ235" s="3"/>
      <c r="JR235" s="3"/>
      <c r="JS235" s="3"/>
      <c r="JT235" s="3"/>
      <c r="JU235" s="3"/>
      <c r="JV235" s="3"/>
      <c r="JW235" s="3"/>
      <c r="JX235" s="3"/>
      <c r="JY235" s="3"/>
      <c r="JZ235" s="3"/>
      <c r="KA235" s="3"/>
      <c r="KB235" s="3"/>
      <c r="KC235" s="3"/>
      <c r="KD235" s="3"/>
      <c r="KE235" s="3"/>
      <c r="KF235" s="3"/>
      <c r="KG235" s="3"/>
      <c r="KH235" s="3"/>
      <c r="KI235" s="3"/>
      <c r="KJ235" s="3"/>
      <c r="KK235" s="3"/>
      <c r="KL235" s="3"/>
      <c r="KM235" s="3"/>
      <c r="KN235" s="3"/>
      <c r="KO235" s="3"/>
      <c r="KP235" s="3"/>
      <c r="KQ235" s="3"/>
      <c r="KR235" s="3"/>
      <c r="KS235" s="3"/>
      <c r="KT235" s="3"/>
      <c r="KU235" s="3"/>
      <c r="KV235" s="3"/>
      <c r="KW235" s="3"/>
      <c r="KX235" s="3"/>
      <c r="KY235" s="3"/>
      <c r="KZ235" s="3"/>
      <c r="LA235" s="3"/>
      <c r="LB235" s="3"/>
      <c r="LC235" s="3"/>
      <c r="LD235" s="3"/>
      <c r="LE235" s="3"/>
      <c r="LF235" s="3"/>
      <c r="LG235" s="3"/>
      <c r="LH235" s="3"/>
      <c r="LI235" s="3"/>
      <c r="LJ235" s="3"/>
      <c r="LK235" s="3"/>
      <c r="LL235" s="3"/>
      <c r="LM235" s="3"/>
      <c r="LN235" s="3"/>
      <c r="LO235" s="3"/>
      <c r="LP235" s="3"/>
      <c r="LQ235" s="3"/>
      <c r="LR235" s="3"/>
      <c r="LS235" s="3"/>
      <c r="LT235" s="3"/>
      <c r="LU235" s="3"/>
      <c r="LV235" s="3"/>
      <c r="LW235" s="3"/>
      <c r="LX235" s="3"/>
      <c r="LY235" s="3"/>
      <c r="LZ235" s="3"/>
      <c r="MA235" s="3"/>
      <c r="MB235" s="3"/>
      <c r="MC235" s="3"/>
      <c r="MD235" s="3"/>
      <c r="ME235" s="3"/>
      <c r="MF235" s="3"/>
      <c r="MG235" s="3"/>
      <c r="MH235" s="3"/>
      <c r="MI235" s="3"/>
      <c r="MJ235" s="3"/>
      <c r="MK235" s="3"/>
      <c r="ML235" s="3"/>
      <c r="MM235" s="3"/>
      <c r="MN235" s="3"/>
      <c r="MO235" s="3"/>
      <c r="MP235" s="3"/>
      <c r="MQ235" s="3"/>
      <c r="MR235" s="3"/>
      <c r="MS235" s="3"/>
      <c r="MT235" s="3"/>
      <c r="MU235" s="3"/>
      <c r="MV235" s="3"/>
      <c r="MW235" s="3"/>
      <c r="MX235" s="3"/>
      <c r="MY235" s="3"/>
      <c r="MZ235" s="3"/>
      <c r="NA235" s="3"/>
      <c r="NB235" s="3"/>
      <c r="NC235" s="3"/>
      <c r="ND235" s="3"/>
      <c r="NE235" s="3"/>
      <c r="NF235" s="3"/>
      <c r="NG235" s="3"/>
      <c r="NH235" s="3"/>
      <c r="NI235" s="3"/>
      <c r="NJ235" s="3"/>
      <c r="NK235" s="3"/>
      <c r="NL235" s="3"/>
      <c r="NM235" s="3"/>
      <c r="NN235" s="3"/>
      <c r="NO235" s="3"/>
      <c r="NP235" s="3"/>
      <c r="NQ235" s="3"/>
      <c r="NR235" s="3"/>
      <c r="NS235" s="3"/>
      <c r="NT235" s="3"/>
      <c r="NU235" s="3"/>
      <c r="NV235" s="3"/>
      <c r="NW235" s="3"/>
      <c r="NX235" s="3"/>
      <c r="NY235" s="3"/>
      <c r="NZ235" s="3"/>
      <c r="OA235" s="3"/>
      <c r="OB235" s="3"/>
      <c r="OC235" s="3"/>
      <c r="OD235" s="3"/>
      <c r="OE235" s="3"/>
      <c r="OF235" s="3"/>
      <c r="OG235" s="3"/>
      <c r="OH235" s="3"/>
      <c r="OI235" s="3"/>
      <c r="OJ235" s="3"/>
      <c r="OK235" s="3"/>
      <c r="OL235" s="3"/>
      <c r="OM235" s="3"/>
      <c r="ON235" s="3"/>
      <c r="OO235" s="3"/>
      <c r="OP235" s="3"/>
      <c r="OQ235" s="3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</row>
    <row r="236" spans="3:711" x14ac:dyDescent="0.25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/>
      <c r="KJ236" s="3"/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3"/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3"/>
      <c r="LZ236" s="3"/>
      <c r="MA236" s="3"/>
      <c r="MB236" s="3"/>
      <c r="MC236" s="3"/>
      <c r="MD236" s="3"/>
      <c r="ME236" s="3"/>
      <c r="MF236" s="3"/>
      <c r="MG236" s="3"/>
      <c r="MH236" s="3"/>
      <c r="MI236" s="3"/>
      <c r="MJ236" s="3"/>
      <c r="MK236" s="3"/>
      <c r="ML236" s="3"/>
      <c r="MM236" s="3"/>
      <c r="MN236" s="3"/>
      <c r="MO236" s="3"/>
      <c r="MP236" s="3"/>
      <c r="MQ236" s="3"/>
      <c r="MR236" s="3"/>
      <c r="MS236" s="3"/>
      <c r="MT236" s="3"/>
      <c r="MU236" s="3"/>
      <c r="MV236" s="3"/>
      <c r="MW236" s="3"/>
      <c r="MX236" s="3"/>
      <c r="MY236" s="3"/>
      <c r="MZ236" s="3"/>
      <c r="NA236" s="3"/>
      <c r="NB236" s="3"/>
      <c r="NC236" s="3"/>
      <c r="ND236" s="3"/>
      <c r="NE236" s="3"/>
      <c r="NF236" s="3"/>
      <c r="NG236" s="3"/>
      <c r="NH236" s="3"/>
      <c r="NI236" s="3"/>
      <c r="NJ236" s="3"/>
      <c r="NK236" s="3"/>
      <c r="NL236" s="3"/>
      <c r="NM236" s="3"/>
      <c r="NN236" s="3"/>
      <c r="NO236" s="3"/>
      <c r="NP236" s="3"/>
      <c r="NQ236" s="3"/>
      <c r="NR236" s="3"/>
      <c r="NS236" s="3"/>
      <c r="NT236" s="3"/>
      <c r="NU236" s="3"/>
      <c r="NV236" s="3"/>
      <c r="NW236" s="3"/>
      <c r="NX236" s="3"/>
      <c r="NY236" s="3"/>
      <c r="NZ236" s="3"/>
      <c r="OA236" s="3"/>
      <c r="OB236" s="3"/>
      <c r="OC236" s="3"/>
      <c r="OD236" s="3"/>
      <c r="OE236" s="3"/>
      <c r="OF236" s="3"/>
      <c r="OG236" s="3"/>
      <c r="OH236" s="3"/>
      <c r="OI236" s="3"/>
      <c r="OJ236" s="3"/>
      <c r="OK236" s="3"/>
      <c r="OL236" s="3"/>
      <c r="OM236" s="3"/>
      <c r="ON236" s="3"/>
      <c r="OO236" s="3"/>
      <c r="OP236" s="3"/>
      <c r="OQ236" s="3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</row>
    <row r="237" spans="3:711" x14ac:dyDescent="0.25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  <c r="IY237" s="3"/>
      <c r="IZ237" s="3"/>
      <c r="JA237" s="3"/>
      <c r="JB237" s="3"/>
      <c r="JC237" s="3"/>
      <c r="JD237" s="3"/>
      <c r="JE237" s="3"/>
      <c r="JF237" s="3"/>
      <c r="JG237" s="3"/>
      <c r="JH237" s="3"/>
      <c r="JI237" s="3"/>
      <c r="JJ237" s="3"/>
      <c r="JK237" s="3"/>
      <c r="JL237" s="3"/>
      <c r="JM237" s="3"/>
      <c r="JN237" s="3"/>
      <c r="JO237" s="3"/>
      <c r="JP237" s="3"/>
      <c r="JQ237" s="3"/>
      <c r="JR237" s="3"/>
      <c r="JS237" s="3"/>
      <c r="JT237" s="3"/>
      <c r="JU237" s="3"/>
      <c r="JV237" s="3"/>
      <c r="JW237" s="3"/>
      <c r="JX237" s="3"/>
      <c r="JY237" s="3"/>
      <c r="JZ237" s="3"/>
      <c r="KA237" s="3"/>
      <c r="KB237" s="3"/>
      <c r="KC237" s="3"/>
      <c r="KD237" s="3"/>
      <c r="KE237" s="3"/>
      <c r="KF237" s="3"/>
      <c r="KG237" s="3"/>
      <c r="KH237" s="3"/>
      <c r="KI237" s="3"/>
      <c r="KJ237" s="3"/>
      <c r="KK237" s="3"/>
      <c r="KL237" s="3"/>
      <c r="KM237" s="3"/>
      <c r="KN237" s="3"/>
      <c r="KO237" s="3"/>
      <c r="KP237" s="3"/>
      <c r="KQ237" s="3"/>
      <c r="KR237" s="3"/>
      <c r="KS237" s="3"/>
      <c r="KT237" s="3"/>
      <c r="KU237" s="3"/>
      <c r="KV237" s="3"/>
      <c r="KW237" s="3"/>
      <c r="KX237" s="3"/>
      <c r="KY237" s="3"/>
      <c r="KZ237" s="3"/>
      <c r="LA237" s="3"/>
      <c r="LB237" s="3"/>
      <c r="LC237" s="3"/>
      <c r="LD237" s="3"/>
      <c r="LE237" s="3"/>
      <c r="LF237" s="3"/>
      <c r="LG237" s="3"/>
      <c r="LH237" s="3"/>
      <c r="LI237" s="3"/>
      <c r="LJ237" s="3"/>
      <c r="LK237" s="3"/>
      <c r="LL237" s="3"/>
      <c r="LM237" s="3"/>
      <c r="LN237" s="3"/>
      <c r="LO237" s="3"/>
      <c r="LP237" s="3"/>
      <c r="LQ237" s="3"/>
      <c r="LR237" s="3"/>
      <c r="LS237" s="3"/>
      <c r="LT237" s="3"/>
      <c r="LU237" s="3"/>
      <c r="LV237" s="3"/>
      <c r="LW237" s="3"/>
      <c r="LX237" s="3"/>
      <c r="LY237" s="3"/>
      <c r="LZ237" s="3"/>
      <c r="MA237" s="3"/>
      <c r="MB237" s="3"/>
      <c r="MC237" s="3"/>
      <c r="MD237" s="3"/>
      <c r="ME237" s="3"/>
      <c r="MF237" s="3"/>
      <c r="MG237" s="3"/>
      <c r="MH237" s="3"/>
      <c r="MI237" s="3"/>
      <c r="MJ237" s="3"/>
      <c r="MK237" s="3"/>
      <c r="ML237" s="3"/>
      <c r="MM237" s="3"/>
      <c r="MN237" s="3"/>
      <c r="MO237" s="3"/>
      <c r="MP237" s="3"/>
      <c r="MQ237" s="3"/>
      <c r="MR237" s="3"/>
      <c r="MS237" s="3"/>
      <c r="MT237" s="3"/>
      <c r="MU237" s="3"/>
      <c r="MV237" s="3"/>
      <c r="MW237" s="3"/>
      <c r="MX237" s="3"/>
      <c r="MY237" s="3"/>
      <c r="MZ237" s="3"/>
      <c r="NA237" s="3"/>
      <c r="NB237" s="3"/>
      <c r="NC237" s="3"/>
      <c r="ND237" s="3"/>
      <c r="NE237" s="3"/>
      <c r="NF237" s="3"/>
      <c r="NG237" s="3"/>
      <c r="NH237" s="3"/>
      <c r="NI237" s="3"/>
      <c r="NJ237" s="3"/>
      <c r="NK237" s="3"/>
      <c r="NL237" s="3"/>
      <c r="NM237" s="3"/>
      <c r="NN237" s="3"/>
      <c r="NO237" s="3"/>
      <c r="NP237" s="3"/>
      <c r="NQ237" s="3"/>
      <c r="NR237" s="3"/>
      <c r="NS237" s="3"/>
      <c r="NT237" s="3"/>
      <c r="NU237" s="3"/>
      <c r="NV237" s="3"/>
      <c r="NW237" s="3"/>
      <c r="NX237" s="3"/>
      <c r="NY237" s="3"/>
      <c r="NZ237" s="3"/>
      <c r="OA237" s="3"/>
      <c r="OB237" s="3"/>
      <c r="OC237" s="3"/>
      <c r="OD237" s="3"/>
      <c r="OE237" s="3"/>
      <c r="OF237" s="3"/>
      <c r="OG237" s="3"/>
      <c r="OH237" s="3"/>
      <c r="OI237" s="3"/>
      <c r="OJ237" s="3"/>
      <c r="OK237" s="3"/>
      <c r="OL237" s="3"/>
      <c r="OM237" s="3"/>
      <c r="ON237" s="3"/>
      <c r="OO237" s="3"/>
      <c r="OP237" s="3"/>
      <c r="OQ237" s="3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</row>
    <row r="238" spans="3:711" x14ac:dyDescent="0.25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/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3"/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3"/>
      <c r="LZ238" s="3"/>
      <c r="MA238" s="3"/>
      <c r="MB238" s="3"/>
      <c r="MC238" s="3"/>
      <c r="MD238" s="3"/>
      <c r="ME238" s="3"/>
      <c r="MF238" s="3"/>
      <c r="MG238" s="3"/>
      <c r="MH238" s="3"/>
      <c r="MI238" s="3"/>
      <c r="MJ238" s="3"/>
      <c r="MK238" s="3"/>
      <c r="ML238" s="3"/>
      <c r="MM238" s="3"/>
      <c r="MN238" s="3"/>
      <c r="MO238" s="3"/>
      <c r="MP238" s="3"/>
      <c r="MQ238" s="3"/>
      <c r="MR238" s="3"/>
      <c r="MS238" s="3"/>
      <c r="MT238" s="3"/>
      <c r="MU238" s="3"/>
      <c r="MV238" s="3"/>
      <c r="MW238" s="3"/>
      <c r="MX238" s="3"/>
      <c r="MY238" s="3"/>
      <c r="MZ238" s="3"/>
      <c r="NA238" s="3"/>
      <c r="NB238" s="3"/>
      <c r="NC238" s="3"/>
      <c r="ND238" s="3"/>
      <c r="NE238" s="3"/>
      <c r="NF238" s="3"/>
      <c r="NG238" s="3"/>
      <c r="NH238" s="3"/>
      <c r="NI238" s="3"/>
      <c r="NJ238" s="3"/>
      <c r="NK238" s="3"/>
      <c r="NL238" s="3"/>
      <c r="NM238" s="3"/>
      <c r="NN238" s="3"/>
      <c r="NO238" s="3"/>
      <c r="NP238" s="3"/>
      <c r="NQ238" s="3"/>
      <c r="NR238" s="3"/>
      <c r="NS238" s="3"/>
      <c r="NT238" s="3"/>
      <c r="NU238" s="3"/>
      <c r="NV238" s="3"/>
      <c r="NW238" s="3"/>
      <c r="NX238" s="3"/>
      <c r="NY238" s="3"/>
      <c r="NZ238" s="3"/>
      <c r="OA238" s="3"/>
      <c r="OB238" s="3"/>
      <c r="OC238" s="3"/>
      <c r="OD238" s="3"/>
      <c r="OE238" s="3"/>
      <c r="OF238" s="3"/>
      <c r="OG238" s="3"/>
      <c r="OH238" s="3"/>
      <c r="OI238" s="3"/>
      <c r="OJ238" s="3"/>
      <c r="OK238" s="3"/>
      <c r="OL238" s="3"/>
      <c r="OM238" s="3"/>
      <c r="ON238" s="3"/>
      <c r="OO238" s="3"/>
      <c r="OP238" s="3"/>
      <c r="OQ238" s="3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</row>
    <row r="239" spans="3:711" x14ac:dyDescent="0.25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  <c r="IZ239" s="3"/>
      <c r="JA239" s="3"/>
      <c r="JB239" s="3"/>
      <c r="JC239" s="3"/>
      <c r="JD239" s="3"/>
      <c r="JE239" s="3"/>
      <c r="JF239" s="3"/>
      <c r="JG239" s="3"/>
      <c r="JH239" s="3"/>
      <c r="JI239" s="3"/>
      <c r="JJ239" s="3"/>
      <c r="JK239" s="3"/>
      <c r="JL239" s="3"/>
      <c r="JM239" s="3"/>
      <c r="JN239" s="3"/>
      <c r="JO239" s="3"/>
      <c r="JP239" s="3"/>
      <c r="JQ239" s="3"/>
      <c r="JR239" s="3"/>
      <c r="JS239" s="3"/>
      <c r="JT239" s="3"/>
      <c r="JU239" s="3"/>
      <c r="JV239" s="3"/>
      <c r="JW239" s="3"/>
      <c r="JX239" s="3"/>
      <c r="JY239" s="3"/>
      <c r="JZ239" s="3"/>
      <c r="KA239" s="3"/>
      <c r="KB239" s="3"/>
      <c r="KC239" s="3"/>
      <c r="KD239" s="3"/>
      <c r="KE239" s="3"/>
      <c r="KF239" s="3"/>
      <c r="KG239" s="3"/>
      <c r="KH239" s="3"/>
      <c r="KI239" s="3"/>
      <c r="KJ239" s="3"/>
      <c r="KK239" s="3"/>
      <c r="KL239" s="3"/>
      <c r="KM239" s="3"/>
      <c r="KN239" s="3"/>
      <c r="KO239" s="3"/>
      <c r="KP239" s="3"/>
      <c r="KQ239" s="3"/>
      <c r="KR239" s="3"/>
      <c r="KS239" s="3"/>
      <c r="KT239" s="3"/>
      <c r="KU239" s="3"/>
      <c r="KV239" s="3"/>
      <c r="KW239" s="3"/>
      <c r="KX239" s="3"/>
      <c r="KY239" s="3"/>
      <c r="KZ239" s="3"/>
      <c r="LA239" s="3"/>
      <c r="LB239" s="3"/>
      <c r="LC239" s="3"/>
      <c r="LD239" s="3"/>
      <c r="LE239" s="3"/>
      <c r="LF239" s="3"/>
      <c r="LG239" s="3"/>
      <c r="LH239" s="3"/>
      <c r="LI239" s="3"/>
      <c r="LJ239" s="3"/>
      <c r="LK239" s="3"/>
      <c r="LL239" s="3"/>
      <c r="LM239" s="3"/>
      <c r="LN239" s="3"/>
      <c r="LO239" s="3"/>
      <c r="LP239" s="3"/>
      <c r="LQ239" s="3"/>
      <c r="LR239" s="3"/>
      <c r="LS239" s="3"/>
      <c r="LT239" s="3"/>
      <c r="LU239" s="3"/>
      <c r="LV239" s="3"/>
      <c r="LW239" s="3"/>
      <c r="LX239" s="3"/>
      <c r="LY239" s="3"/>
      <c r="LZ239" s="3"/>
      <c r="MA239" s="3"/>
      <c r="MB239" s="3"/>
      <c r="MC239" s="3"/>
      <c r="MD239" s="3"/>
      <c r="ME239" s="3"/>
      <c r="MF239" s="3"/>
      <c r="MG239" s="3"/>
      <c r="MH239" s="3"/>
      <c r="MI239" s="3"/>
      <c r="MJ239" s="3"/>
      <c r="MK239" s="3"/>
      <c r="ML239" s="3"/>
      <c r="MM239" s="3"/>
      <c r="MN239" s="3"/>
      <c r="MO239" s="3"/>
      <c r="MP239" s="3"/>
      <c r="MQ239" s="3"/>
      <c r="MR239" s="3"/>
      <c r="MS239" s="3"/>
      <c r="MT239" s="3"/>
      <c r="MU239" s="3"/>
      <c r="MV239" s="3"/>
      <c r="MW239" s="3"/>
      <c r="MX239" s="3"/>
      <c r="MY239" s="3"/>
      <c r="MZ239" s="3"/>
      <c r="NA239" s="3"/>
      <c r="NB239" s="3"/>
      <c r="NC239" s="3"/>
      <c r="ND239" s="3"/>
      <c r="NE239" s="3"/>
      <c r="NF239" s="3"/>
      <c r="NG239" s="3"/>
      <c r="NH239" s="3"/>
      <c r="NI239" s="3"/>
      <c r="NJ239" s="3"/>
      <c r="NK239" s="3"/>
      <c r="NL239" s="3"/>
      <c r="NM239" s="3"/>
      <c r="NN239" s="3"/>
      <c r="NO239" s="3"/>
      <c r="NP239" s="3"/>
      <c r="NQ239" s="3"/>
      <c r="NR239" s="3"/>
      <c r="NS239" s="3"/>
      <c r="NT239" s="3"/>
      <c r="NU239" s="3"/>
      <c r="NV239" s="3"/>
      <c r="NW239" s="3"/>
      <c r="NX239" s="3"/>
      <c r="NY239" s="3"/>
      <c r="NZ239" s="3"/>
      <c r="OA239" s="3"/>
      <c r="OB239" s="3"/>
      <c r="OC239" s="3"/>
      <c r="OD239" s="3"/>
      <c r="OE239" s="3"/>
      <c r="OF239" s="3"/>
      <c r="OG239" s="3"/>
      <c r="OH239" s="3"/>
      <c r="OI239" s="3"/>
      <c r="OJ239" s="3"/>
      <c r="OK239" s="3"/>
      <c r="OL239" s="3"/>
      <c r="OM239" s="3"/>
      <c r="ON239" s="3"/>
      <c r="OO239" s="3"/>
      <c r="OP239" s="3"/>
      <c r="OQ239" s="3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</row>
    <row r="240" spans="3:711" x14ac:dyDescent="0.25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</row>
    <row r="241" spans="3:711" x14ac:dyDescent="0.25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  <c r="IZ241" s="3"/>
      <c r="JA241" s="3"/>
      <c r="JB241" s="3"/>
      <c r="JC241" s="3"/>
      <c r="JD241" s="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3"/>
      <c r="JQ241" s="3"/>
      <c r="JR241" s="3"/>
      <c r="JS241" s="3"/>
      <c r="JT241" s="3"/>
      <c r="JU241" s="3"/>
      <c r="JV241" s="3"/>
      <c r="JW241" s="3"/>
      <c r="JX241" s="3"/>
      <c r="JY241" s="3"/>
      <c r="JZ241" s="3"/>
      <c r="KA241" s="3"/>
      <c r="KB241" s="3"/>
      <c r="KC241" s="3"/>
      <c r="KD241" s="3"/>
      <c r="KE241" s="3"/>
      <c r="KF241" s="3"/>
      <c r="KG241" s="3"/>
      <c r="KH241" s="3"/>
      <c r="KI241" s="3"/>
      <c r="KJ241" s="3"/>
      <c r="KK241" s="3"/>
      <c r="KL241" s="3"/>
      <c r="KM241" s="3"/>
      <c r="KN241" s="3"/>
      <c r="KO241" s="3"/>
      <c r="KP241" s="3"/>
      <c r="KQ241" s="3"/>
      <c r="KR241" s="3"/>
      <c r="KS241" s="3"/>
      <c r="KT241" s="3"/>
      <c r="KU241" s="3"/>
      <c r="KV241" s="3"/>
      <c r="KW241" s="3"/>
      <c r="KX241" s="3"/>
      <c r="KY241" s="3"/>
      <c r="KZ241" s="3"/>
      <c r="LA241" s="3"/>
      <c r="LB241" s="3"/>
      <c r="LC241" s="3"/>
      <c r="LD241" s="3"/>
      <c r="LE241" s="3"/>
      <c r="LF241" s="3"/>
      <c r="LG241" s="3"/>
      <c r="LH241" s="3"/>
      <c r="LI241" s="3"/>
      <c r="LJ241" s="3"/>
      <c r="LK241" s="3"/>
      <c r="LL241" s="3"/>
      <c r="LM241" s="3"/>
      <c r="LN241" s="3"/>
      <c r="LO241" s="3"/>
      <c r="LP241" s="3"/>
      <c r="LQ241" s="3"/>
      <c r="LR241" s="3"/>
      <c r="LS241" s="3"/>
      <c r="LT241" s="3"/>
      <c r="LU241" s="3"/>
      <c r="LV241" s="3"/>
      <c r="LW241" s="3"/>
      <c r="LX241" s="3"/>
      <c r="LY241" s="3"/>
      <c r="LZ241" s="3"/>
      <c r="MA241" s="3"/>
      <c r="MB241" s="3"/>
      <c r="MC241" s="3"/>
      <c r="MD241" s="3"/>
      <c r="ME241" s="3"/>
      <c r="MF241" s="3"/>
      <c r="MG241" s="3"/>
      <c r="MH241" s="3"/>
      <c r="MI241" s="3"/>
      <c r="MJ241" s="3"/>
      <c r="MK241" s="3"/>
      <c r="ML241" s="3"/>
      <c r="MM241" s="3"/>
      <c r="MN241" s="3"/>
      <c r="MO241" s="3"/>
      <c r="MP241" s="3"/>
      <c r="MQ241" s="3"/>
      <c r="MR241" s="3"/>
      <c r="MS241" s="3"/>
      <c r="MT241" s="3"/>
      <c r="MU241" s="3"/>
      <c r="MV241" s="3"/>
      <c r="MW241" s="3"/>
      <c r="MX241" s="3"/>
      <c r="MY241" s="3"/>
      <c r="MZ241" s="3"/>
      <c r="NA241" s="3"/>
      <c r="NB241" s="3"/>
      <c r="NC241" s="3"/>
      <c r="ND241" s="3"/>
      <c r="NE241" s="3"/>
      <c r="NF241" s="3"/>
      <c r="NG241" s="3"/>
      <c r="NH241" s="3"/>
      <c r="NI241" s="3"/>
      <c r="NJ241" s="3"/>
      <c r="NK241" s="3"/>
      <c r="NL241" s="3"/>
      <c r="NM241" s="3"/>
      <c r="NN241" s="3"/>
      <c r="NO241" s="3"/>
      <c r="NP241" s="3"/>
      <c r="NQ241" s="3"/>
      <c r="NR241" s="3"/>
      <c r="NS241" s="3"/>
      <c r="NT241" s="3"/>
      <c r="NU241" s="3"/>
      <c r="NV241" s="3"/>
      <c r="NW241" s="3"/>
      <c r="NX241" s="3"/>
      <c r="NY241" s="3"/>
      <c r="NZ241" s="3"/>
      <c r="OA241" s="3"/>
      <c r="OB241" s="3"/>
      <c r="OC241" s="3"/>
      <c r="OD241" s="3"/>
      <c r="OE241" s="3"/>
      <c r="OF241" s="3"/>
      <c r="OG241" s="3"/>
      <c r="OH241" s="3"/>
      <c r="OI241" s="3"/>
      <c r="OJ241" s="3"/>
      <c r="OK241" s="3"/>
      <c r="OL241" s="3"/>
      <c r="OM241" s="3"/>
      <c r="ON241" s="3"/>
      <c r="OO241" s="3"/>
      <c r="OP241" s="3"/>
      <c r="OQ241" s="3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</row>
    <row r="242" spans="3:711" x14ac:dyDescent="0.25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  <c r="LC242" s="3"/>
      <c r="LD242" s="3"/>
      <c r="LE242" s="3"/>
      <c r="LF242" s="3"/>
      <c r="LG242" s="3"/>
      <c r="LH242" s="3"/>
      <c r="LI242" s="3"/>
      <c r="LJ242" s="3"/>
      <c r="LK242" s="3"/>
      <c r="LL242" s="3"/>
      <c r="LM242" s="3"/>
      <c r="LN242" s="3"/>
      <c r="LO242" s="3"/>
      <c r="LP242" s="3"/>
      <c r="LQ242" s="3"/>
      <c r="LR242" s="3"/>
      <c r="LS242" s="3"/>
      <c r="LT242" s="3"/>
      <c r="LU242" s="3"/>
      <c r="LV242" s="3"/>
      <c r="LW242" s="3"/>
      <c r="LX242" s="3"/>
      <c r="LY242" s="3"/>
      <c r="LZ242" s="3"/>
      <c r="MA242" s="3"/>
      <c r="MB242" s="3"/>
      <c r="MC242" s="3"/>
      <c r="MD242" s="3"/>
      <c r="ME242" s="3"/>
      <c r="MF242" s="3"/>
      <c r="MG242" s="3"/>
      <c r="MH242" s="3"/>
      <c r="MI242" s="3"/>
      <c r="MJ242" s="3"/>
      <c r="MK242" s="3"/>
      <c r="ML242" s="3"/>
      <c r="MM242" s="3"/>
      <c r="MN242" s="3"/>
      <c r="MO242" s="3"/>
      <c r="MP242" s="3"/>
      <c r="MQ242" s="3"/>
      <c r="MR242" s="3"/>
      <c r="MS242" s="3"/>
      <c r="MT242" s="3"/>
      <c r="MU242" s="3"/>
      <c r="MV242" s="3"/>
      <c r="MW242" s="3"/>
      <c r="MX242" s="3"/>
      <c r="MY242" s="3"/>
      <c r="MZ242" s="3"/>
      <c r="NA242" s="3"/>
      <c r="NB242" s="3"/>
      <c r="NC242" s="3"/>
      <c r="ND242" s="3"/>
      <c r="NE242" s="3"/>
      <c r="NF242" s="3"/>
      <c r="NG242" s="3"/>
      <c r="NH242" s="3"/>
      <c r="NI242" s="3"/>
      <c r="NJ242" s="3"/>
      <c r="NK242" s="3"/>
      <c r="NL242" s="3"/>
      <c r="NM242" s="3"/>
      <c r="NN242" s="3"/>
      <c r="NO242" s="3"/>
      <c r="NP242" s="3"/>
      <c r="NQ242" s="3"/>
      <c r="NR242" s="3"/>
      <c r="NS242" s="3"/>
      <c r="NT242" s="3"/>
      <c r="NU242" s="3"/>
      <c r="NV242" s="3"/>
      <c r="NW242" s="3"/>
      <c r="NX242" s="3"/>
      <c r="NY242" s="3"/>
      <c r="NZ242" s="3"/>
      <c r="OA242" s="3"/>
      <c r="OB242" s="3"/>
      <c r="OC242" s="3"/>
      <c r="OD242" s="3"/>
      <c r="OE242" s="3"/>
      <c r="OF242" s="3"/>
      <c r="OG242" s="3"/>
      <c r="OH242" s="3"/>
      <c r="OI242" s="3"/>
      <c r="OJ242" s="3"/>
      <c r="OK242" s="3"/>
      <c r="OL242" s="3"/>
      <c r="OM242" s="3"/>
      <c r="ON242" s="3"/>
      <c r="OO242" s="3"/>
      <c r="OP242" s="3"/>
      <c r="OQ242" s="3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</row>
    <row r="243" spans="3:711" x14ac:dyDescent="0.25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3"/>
      <c r="JQ243" s="3"/>
      <c r="JR243" s="3"/>
      <c r="JS243" s="3"/>
      <c r="JT243" s="3"/>
      <c r="JU243" s="3"/>
      <c r="JV243" s="3"/>
      <c r="JW243" s="3"/>
      <c r="JX243" s="3"/>
      <c r="JY243" s="3"/>
      <c r="JZ243" s="3"/>
      <c r="KA243" s="3"/>
      <c r="KB243" s="3"/>
      <c r="KC243" s="3"/>
      <c r="KD243" s="3"/>
      <c r="KE243" s="3"/>
      <c r="KF243" s="3"/>
      <c r="KG243" s="3"/>
      <c r="KH243" s="3"/>
      <c r="KI243" s="3"/>
      <c r="KJ243" s="3"/>
      <c r="KK243" s="3"/>
      <c r="KL243" s="3"/>
      <c r="KM243" s="3"/>
      <c r="KN243" s="3"/>
      <c r="KO243" s="3"/>
      <c r="KP243" s="3"/>
      <c r="KQ243" s="3"/>
      <c r="KR243" s="3"/>
      <c r="KS243" s="3"/>
      <c r="KT243" s="3"/>
      <c r="KU243" s="3"/>
      <c r="KV243" s="3"/>
      <c r="KW243" s="3"/>
      <c r="KX243" s="3"/>
      <c r="KY243" s="3"/>
      <c r="KZ243" s="3"/>
      <c r="LA243" s="3"/>
      <c r="LB243" s="3"/>
      <c r="LC243" s="3"/>
      <c r="LD243" s="3"/>
      <c r="LE243" s="3"/>
      <c r="LF243" s="3"/>
      <c r="LG243" s="3"/>
      <c r="LH243" s="3"/>
      <c r="LI243" s="3"/>
      <c r="LJ243" s="3"/>
      <c r="LK243" s="3"/>
      <c r="LL243" s="3"/>
      <c r="LM243" s="3"/>
      <c r="LN243" s="3"/>
      <c r="LO243" s="3"/>
      <c r="LP243" s="3"/>
      <c r="LQ243" s="3"/>
      <c r="LR243" s="3"/>
      <c r="LS243" s="3"/>
      <c r="LT243" s="3"/>
      <c r="LU243" s="3"/>
      <c r="LV243" s="3"/>
      <c r="LW243" s="3"/>
      <c r="LX243" s="3"/>
      <c r="LY243" s="3"/>
      <c r="LZ243" s="3"/>
      <c r="MA243" s="3"/>
      <c r="MB243" s="3"/>
      <c r="MC243" s="3"/>
      <c r="MD243" s="3"/>
      <c r="ME243" s="3"/>
      <c r="MF243" s="3"/>
      <c r="MG243" s="3"/>
      <c r="MH243" s="3"/>
      <c r="MI243" s="3"/>
      <c r="MJ243" s="3"/>
      <c r="MK243" s="3"/>
      <c r="ML243" s="3"/>
      <c r="MM243" s="3"/>
      <c r="MN243" s="3"/>
      <c r="MO243" s="3"/>
      <c r="MP243" s="3"/>
      <c r="MQ243" s="3"/>
      <c r="MR243" s="3"/>
      <c r="MS243" s="3"/>
      <c r="MT243" s="3"/>
      <c r="MU243" s="3"/>
      <c r="MV243" s="3"/>
      <c r="MW243" s="3"/>
      <c r="MX243" s="3"/>
      <c r="MY243" s="3"/>
      <c r="MZ243" s="3"/>
      <c r="NA243" s="3"/>
      <c r="NB243" s="3"/>
      <c r="NC243" s="3"/>
      <c r="ND243" s="3"/>
      <c r="NE243" s="3"/>
      <c r="NF243" s="3"/>
      <c r="NG243" s="3"/>
      <c r="NH243" s="3"/>
      <c r="NI243" s="3"/>
      <c r="NJ243" s="3"/>
      <c r="NK243" s="3"/>
      <c r="NL243" s="3"/>
      <c r="NM243" s="3"/>
      <c r="NN243" s="3"/>
      <c r="NO243" s="3"/>
      <c r="NP243" s="3"/>
      <c r="NQ243" s="3"/>
      <c r="NR243" s="3"/>
      <c r="NS243" s="3"/>
      <c r="NT243" s="3"/>
      <c r="NU243" s="3"/>
      <c r="NV243" s="3"/>
      <c r="NW243" s="3"/>
      <c r="NX243" s="3"/>
      <c r="NY243" s="3"/>
      <c r="NZ243" s="3"/>
      <c r="OA243" s="3"/>
      <c r="OB243" s="3"/>
      <c r="OC243" s="3"/>
      <c r="OD243" s="3"/>
      <c r="OE243" s="3"/>
      <c r="OF243" s="3"/>
      <c r="OG243" s="3"/>
      <c r="OH243" s="3"/>
      <c r="OI243" s="3"/>
      <c r="OJ243" s="3"/>
      <c r="OK243" s="3"/>
      <c r="OL243" s="3"/>
      <c r="OM243" s="3"/>
      <c r="ON243" s="3"/>
      <c r="OO243" s="3"/>
      <c r="OP243" s="3"/>
      <c r="OQ243" s="3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</row>
    <row r="244" spans="3:711" x14ac:dyDescent="0.25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  <c r="IZ244" s="3"/>
      <c r="JA244" s="3"/>
      <c r="JB244" s="3"/>
      <c r="JC244" s="3"/>
      <c r="JD244" s="3"/>
      <c r="JE244" s="3"/>
      <c r="JF244" s="3"/>
      <c r="JG244" s="3"/>
      <c r="JH244" s="3"/>
      <c r="JI244" s="3"/>
      <c r="JJ244" s="3"/>
      <c r="JK244" s="3"/>
      <c r="JL244" s="3"/>
      <c r="JM244" s="3"/>
      <c r="JN244" s="3"/>
      <c r="JO244" s="3"/>
      <c r="JP244" s="3"/>
      <c r="JQ244" s="3"/>
      <c r="JR244" s="3"/>
      <c r="JS244" s="3"/>
      <c r="JT244" s="3"/>
      <c r="JU244" s="3"/>
      <c r="JV244" s="3"/>
      <c r="JW244" s="3"/>
      <c r="JX244" s="3"/>
      <c r="JY244" s="3"/>
      <c r="JZ244" s="3"/>
      <c r="KA244" s="3"/>
      <c r="KB244" s="3"/>
      <c r="KC244" s="3"/>
      <c r="KD244" s="3"/>
      <c r="KE244" s="3"/>
      <c r="KF244" s="3"/>
      <c r="KG244" s="3"/>
      <c r="KH244" s="3"/>
      <c r="KI244" s="3"/>
      <c r="KJ244" s="3"/>
      <c r="KK244" s="3"/>
      <c r="KL244" s="3"/>
      <c r="KM244" s="3"/>
      <c r="KN244" s="3"/>
      <c r="KO244" s="3"/>
      <c r="KP244" s="3"/>
      <c r="KQ244" s="3"/>
      <c r="KR244" s="3"/>
      <c r="KS244" s="3"/>
      <c r="KT244" s="3"/>
      <c r="KU244" s="3"/>
      <c r="KV244" s="3"/>
      <c r="KW244" s="3"/>
      <c r="KX244" s="3"/>
      <c r="KY244" s="3"/>
      <c r="KZ244" s="3"/>
      <c r="LA244" s="3"/>
      <c r="LB244" s="3"/>
      <c r="LC244" s="3"/>
      <c r="LD244" s="3"/>
      <c r="LE244" s="3"/>
      <c r="LF244" s="3"/>
      <c r="LG244" s="3"/>
      <c r="LH244" s="3"/>
      <c r="LI244" s="3"/>
      <c r="LJ244" s="3"/>
      <c r="LK244" s="3"/>
      <c r="LL244" s="3"/>
      <c r="LM244" s="3"/>
      <c r="LN244" s="3"/>
      <c r="LO244" s="3"/>
      <c r="LP244" s="3"/>
      <c r="LQ244" s="3"/>
      <c r="LR244" s="3"/>
      <c r="LS244" s="3"/>
      <c r="LT244" s="3"/>
      <c r="LU244" s="3"/>
      <c r="LV244" s="3"/>
      <c r="LW244" s="3"/>
      <c r="LX244" s="3"/>
      <c r="LY244" s="3"/>
      <c r="LZ244" s="3"/>
      <c r="MA244" s="3"/>
      <c r="MB244" s="3"/>
      <c r="MC244" s="3"/>
      <c r="MD244" s="3"/>
      <c r="ME244" s="3"/>
      <c r="MF244" s="3"/>
      <c r="MG244" s="3"/>
      <c r="MH244" s="3"/>
      <c r="MI244" s="3"/>
      <c r="MJ244" s="3"/>
      <c r="MK244" s="3"/>
      <c r="ML244" s="3"/>
      <c r="MM244" s="3"/>
      <c r="MN244" s="3"/>
      <c r="MO244" s="3"/>
      <c r="MP244" s="3"/>
      <c r="MQ244" s="3"/>
      <c r="MR244" s="3"/>
      <c r="MS244" s="3"/>
      <c r="MT244" s="3"/>
      <c r="MU244" s="3"/>
      <c r="MV244" s="3"/>
      <c r="MW244" s="3"/>
      <c r="MX244" s="3"/>
      <c r="MY244" s="3"/>
      <c r="MZ244" s="3"/>
      <c r="NA244" s="3"/>
      <c r="NB244" s="3"/>
      <c r="NC244" s="3"/>
      <c r="ND244" s="3"/>
      <c r="NE244" s="3"/>
      <c r="NF244" s="3"/>
      <c r="NG244" s="3"/>
      <c r="NH244" s="3"/>
      <c r="NI244" s="3"/>
      <c r="NJ244" s="3"/>
      <c r="NK244" s="3"/>
      <c r="NL244" s="3"/>
      <c r="NM244" s="3"/>
      <c r="NN244" s="3"/>
      <c r="NO244" s="3"/>
      <c r="NP244" s="3"/>
      <c r="NQ244" s="3"/>
      <c r="NR244" s="3"/>
      <c r="NS244" s="3"/>
      <c r="NT244" s="3"/>
      <c r="NU244" s="3"/>
      <c r="NV244" s="3"/>
      <c r="NW244" s="3"/>
      <c r="NX244" s="3"/>
      <c r="NY244" s="3"/>
      <c r="NZ244" s="3"/>
      <c r="OA244" s="3"/>
      <c r="OB244" s="3"/>
      <c r="OC244" s="3"/>
      <c r="OD244" s="3"/>
      <c r="OE244" s="3"/>
      <c r="OF244" s="3"/>
      <c r="OG244" s="3"/>
      <c r="OH244" s="3"/>
      <c r="OI244" s="3"/>
      <c r="OJ244" s="3"/>
      <c r="OK244" s="3"/>
      <c r="OL244" s="3"/>
      <c r="OM244" s="3"/>
      <c r="ON244" s="3"/>
      <c r="OO244" s="3"/>
      <c r="OP244" s="3"/>
      <c r="OQ244" s="3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</row>
    <row r="245" spans="3:711" x14ac:dyDescent="0.25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  <c r="JD245" s="3"/>
      <c r="JE245" s="3"/>
      <c r="JF245" s="3"/>
      <c r="JG245" s="3"/>
      <c r="JH245" s="3"/>
      <c r="JI245" s="3"/>
      <c r="JJ245" s="3"/>
      <c r="JK245" s="3"/>
      <c r="JL245" s="3"/>
      <c r="JM245" s="3"/>
      <c r="JN245" s="3"/>
      <c r="JO245" s="3"/>
      <c r="JP245" s="3"/>
      <c r="JQ245" s="3"/>
      <c r="JR245" s="3"/>
      <c r="JS245" s="3"/>
      <c r="JT245" s="3"/>
      <c r="JU245" s="3"/>
      <c r="JV245" s="3"/>
      <c r="JW245" s="3"/>
      <c r="JX245" s="3"/>
      <c r="JY245" s="3"/>
      <c r="JZ245" s="3"/>
      <c r="KA245" s="3"/>
      <c r="KB245" s="3"/>
      <c r="KC245" s="3"/>
      <c r="KD245" s="3"/>
      <c r="KE245" s="3"/>
      <c r="KF245" s="3"/>
      <c r="KG245" s="3"/>
      <c r="KH245" s="3"/>
      <c r="KI245" s="3"/>
      <c r="KJ245" s="3"/>
      <c r="KK245" s="3"/>
      <c r="KL245" s="3"/>
      <c r="KM245" s="3"/>
      <c r="KN245" s="3"/>
      <c r="KO245" s="3"/>
      <c r="KP245" s="3"/>
      <c r="KQ245" s="3"/>
      <c r="KR245" s="3"/>
      <c r="KS245" s="3"/>
      <c r="KT245" s="3"/>
      <c r="KU245" s="3"/>
      <c r="KV245" s="3"/>
      <c r="KW245" s="3"/>
      <c r="KX245" s="3"/>
      <c r="KY245" s="3"/>
      <c r="KZ245" s="3"/>
      <c r="LA245" s="3"/>
      <c r="LB245" s="3"/>
      <c r="LC245" s="3"/>
      <c r="LD245" s="3"/>
      <c r="LE245" s="3"/>
      <c r="LF245" s="3"/>
      <c r="LG245" s="3"/>
      <c r="LH245" s="3"/>
      <c r="LI245" s="3"/>
      <c r="LJ245" s="3"/>
      <c r="LK245" s="3"/>
      <c r="LL245" s="3"/>
      <c r="LM245" s="3"/>
      <c r="LN245" s="3"/>
      <c r="LO245" s="3"/>
      <c r="LP245" s="3"/>
      <c r="LQ245" s="3"/>
      <c r="LR245" s="3"/>
      <c r="LS245" s="3"/>
      <c r="LT245" s="3"/>
      <c r="LU245" s="3"/>
      <c r="LV245" s="3"/>
      <c r="LW245" s="3"/>
      <c r="LX245" s="3"/>
      <c r="LY245" s="3"/>
      <c r="LZ245" s="3"/>
      <c r="MA245" s="3"/>
      <c r="MB245" s="3"/>
      <c r="MC245" s="3"/>
      <c r="MD245" s="3"/>
      <c r="ME245" s="3"/>
      <c r="MF245" s="3"/>
      <c r="MG245" s="3"/>
      <c r="MH245" s="3"/>
      <c r="MI245" s="3"/>
      <c r="MJ245" s="3"/>
      <c r="MK245" s="3"/>
      <c r="ML245" s="3"/>
      <c r="MM245" s="3"/>
      <c r="MN245" s="3"/>
      <c r="MO245" s="3"/>
      <c r="MP245" s="3"/>
      <c r="MQ245" s="3"/>
      <c r="MR245" s="3"/>
      <c r="MS245" s="3"/>
      <c r="MT245" s="3"/>
      <c r="MU245" s="3"/>
      <c r="MV245" s="3"/>
      <c r="MW245" s="3"/>
      <c r="MX245" s="3"/>
      <c r="MY245" s="3"/>
      <c r="MZ245" s="3"/>
      <c r="NA245" s="3"/>
      <c r="NB245" s="3"/>
      <c r="NC245" s="3"/>
      <c r="ND245" s="3"/>
      <c r="NE245" s="3"/>
      <c r="NF245" s="3"/>
      <c r="NG245" s="3"/>
      <c r="NH245" s="3"/>
      <c r="NI245" s="3"/>
      <c r="NJ245" s="3"/>
      <c r="NK245" s="3"/>
      <c r="NL245" s="3"/>
      <c r="NM245" s="3"/>
      <c r="NN245" s="3"/>
      <c r="NO245" s="3"/>
      <c r="NP245" s="3"/>
      <c r="NQ245" s="3"/>
      <c r="NR245" s="3"/>
      <c r="NS245" s="3"/>
      <c r="NT245" s="3"/>
      <c r="NU245" s="3"/>
      <c r="NV245" s="3"/>
      <c r="NW245" s="3"/>
      <c r="NX245" s="3"/>
      <c r="NY245" s="3"/>
      <c r="NZ245" s="3"/>
      <c r="OA245" s="3"/>
      <c r="OB245" s="3"/>
      <c r="OC245" s="3"/>
      <c r="OD245" s="3"/>
      <c r="OE245" s="3"/>
      <c r="OF245" s="3"/>
      <c r="OG245" s="3"/>
      <c r="OH245" s="3"/>
      <c r="OI245" s="3"/>
      <c r="OJ245" s="3"/>
      <c r="OK245" s="3"/>
      <c r="OL245" s="3"/>
      <c r="OM245" s="3"/>
      <c r="ON245" s="3"/>
      <c r="OO245" s="3"/>
      <c r="OP245" s="3"/>
      <c r="OQ245" s="3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</row>
    <row r="246" spans="3:711" x14ac:dyDescent="0.25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  <c r="JD246" s="3"/>
      <c r="JE246" s="3"/>
      <c r="JF246" s="3"/>
      <c r="JG246" s="3"/>
      <c r="JH246" s="3"/>
      <c r="JI246" s="3"/>
      <c r="JJ246" s="3"/>
      <c r="JK246" s="3"/>
      <c r="JL246" s="3"/>
      <c r="JM246" s="3"/>
      <c r="JN246" s="3"/>
      <c r="JO246" s="3"/>
      <c r="JP246" s="3"/>
      <c r="JQ246" s="3"/>
      <c r="JR246" s="3"/>
      <c r="JS246" s="3"/>
      <c r="JT246" s="3"/>
      <c r="JU246" s="3"/>
      <c r="JV246" s="3"/>
      <c r="JW246" s="3"/>
      <c r="JX246" s="3"/>
      <c r="JY246" s="3"/>
      <c r="JZ246" s="3"/>
      <c r="KA246" s="3"/>
      <c r="KB246" s="3"/>
      <c r="KC246" s="3"/>
      <c r="KD246" s="3"/>
      <c r="KE246" s="3"/>
      <c r="KF246" s="3"/>
      <c r="KG246" s="3"/>
      <c r="KH246" s="3"/>
      <c r="KI246" s="3"/>
      <c r="KJ246" s="3"/>
      <c r="KK246" s="3"/>
      <c r="KL246" s="3"/>
      <c r="KM246" s="3"/>
      <c r="KN246" s="3"/>
      <c r="KO246" s="3"/>
      <c r="KP246" s="3"/>
      <c r="KQ246" s="3"/>
      <c r="KR246" s="3"/>
      <c r="KS246" s="3"/>
      <c r="KT246" s="3"/>
      <c r="KU246" s="3"/>
      <c r="KV246" s="3"/>
      <c r="KW246" s="3"/>
      <c r="KX246" s="3"/>
      <c r="KY246" s="3"/>
      <c r="KZ246" s="3"/>
      <c r="LA246" s="3"/>
      <c r="LB246" s="3"/>
      <c r="LC246" s="3"/>
      <c r="LD246" s="3"/>
      <c r="LE246" s="3"/>
      <c r="LF246" s="3"/>
      <c r="LG246" s="3"/>
      <c r="LH246" s="3"/>
      <c r="LI246" s="3"/>
      <c r="LJ246" s="3"/>
      <c r="LK246" s="3"/>
      <c r="LL246" s="3"/>
      <c r="LM246" s="3"/>
      <c r="LN246" s="3"/>
      <c r="LO246" s="3"/>
      <c r="LP246" s="3"/>
      <c r="LQ246" s="3"/>
      <c r="LR246" s="3"/>
      <c r="LS246" s="3"/>
      <c r="LT246" s="3"/>
      <c r="LU246" s="3"/>
      <c r="LV246" s="3"/>
      <c r="LW246" s="3"/>
      <c r="LX246" s="3"/>
      <c r="LY246" s="3"/>
      <c r="LZ246" s="3"/>
      <c r="MA246" s="3"/>
      <c r="MB246" s="3"/>
      <c r="MC246" s="3"/>
      <c r="MD246" s="3"/>
      <c r="ME246" s="3"/>
      <c r="MF246" s="3"/>
      <c r="MG246" s="3"/>
      <c r="MH246" s="3"/>
      <c r="MI246" s="3"/>
      <c r="MJ246" s="3"/>
      <c r="MK246" s="3"/>
      <c r="ML246" s="3"/>
      <c r="MM246" s="3"/>
      <c r="MN246" s="3"/>
      <c r="MO246" s="3"/>
      <c r="MP246" s="3"/>
      <c r="MQ246" s="3"/>
      <c r="MR246" s="3"/>
      <c r="MS246" s="3"/>
      <c r="MT246" s="3"/>
      <c r="MU246" s="3"/>
      <c r="MV246" s="3"/>
      <c r="MW246" s="3"/>
      <c r="MX246" s="3"/>
      <c r="MY246" s="3"/>
      <c r="MZ246" s="3"/>
      <c r="NA246" s="3"/>
      <c r="NB246" s="3"/>
      <c r="NC246" s="3"/>
      <c r="ND246" s="3"/>
      <c r="NE246" s="3"/>
      <c r="NF246" s="3"/>
      <c r="NG246" s="3"/>
      <c r="NH246" s="3"/>
      <c r="NI246" s="3"/>
      <c r="NJ246" s="3"/>
      <c r="NK246" s="3"/>
      <c r="NL246" s="3"/>
      <c r="NM246" s="3"/>
      <c r="NN246" s="3"/>
      <c r="NO246" s="3"/>
      <c r="NP246" s="3"/>
      <c r="NQ246" s="3"/>
      <c r="NR246" s="3"/>
      <c r="NS246" s="3"/>
      <c r="NT246" s="3"/>
      <c r="NU246" s="3"/>
      <c r="NV246" s="3"/>
      <c r="NW246" s="3"/>
      <c r="NX246" s="3"/>
      <c r="NY246" s="3"/>
      <c r="NZ246" s="3"/>
      <c r="OA246" s="3"/>
      <c r="OB246" s="3"/>
      <c r="OC246" s="3"/>
      <c r="OD246" s="3"/>
      <c r="OE246" s="3"/>
      <c r="OF246" s="3"/>
      <c r="OG246" s="3"/>
      <c r="OH246" s="3"/>
      <c r="OI246" s="3"/>
      <c r="OJ246" s="3"/>
      <c r="OK246" s="3"/>
      <c r="OL246" s="3"/>
      <c r="OM246" s="3"/>
      <c r="ON246" s="3"/>
      <c r="OO246" s="3"/>
      <c r="OP246" s="3"/>
      <c r="OQ246" s="3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</row>
    <row r="247" spans="3:711" x14ac:dyDescent="0.25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3"/>
      <c r="JQ247" s="3"/>
      <c r="JR247" s="3"/>
      <c r="JS247" s="3"/>
      <c r="JT247" s="3"/>
      <c r="JU247" s="3"/>
      <c r="JV247" s="3"/>
      <c r="JW247" s="3"/>
      <c r="JX247" s="3"/>
      <c r="JY247" s="3"/>
      <c r="JZ247" s="3"/>
      <c r="KA247" s="3"/>
      <c r="KB247" s="3"/>
      <c r="KC247" s="3"/>
      <c r="KD247" s="3"/>
      <c r="KE247" s="3"/>
      <c r="KF247" s="3"/>
      <c r="KG247" s="3"/>
      <c r="KH247" s="3"/>
      <c r="KI247" s="3"/>
      <c r="KJ247" s="3"/>
      <c r="KK247" s="3"/>
      <c r="KL247" s="3"/>
      <c r="KM247" s="3"/>
      <c r="KN247" s="3"/>
      <c r="KO247" s="3"/>
      <c r="KP247" s="3"/>
      <c r="KQ247" s="3"/>
      <c r="KR247" s="3"/>
      <c r="KS247" s="3"/>
      <c r="KT247" s="3"/>
      <c r="KU247" s="3"/>
      <c r="KV247" s="3"/>
      <c r="KW247" s="3"/>
      <c r="KX247" s="3"/>
      <c r="KY247" s="3"/>
      <c r="KZ247" s="3"/>
      <c r="LA247" s="3"/>
      <c r="LB247" s="3"/>
      <c r="LC247" s="3"/>
      <c r="LD247" s="3"/>
      <c r="LE247" s="3"/>
      <c r="LF247" s="3"/>
      <c r="LG247" s="3"/>
      <c r="LH247" s="3"/>
      <c r="LI247" s="3"/>
      <c r="LJ247" s="3"/>
      <c r="LK247" s="3"/>
      <c r="LL247" s="3"/>
      <c r="LM247" s="3"/>
      <c r="LN247" s="3"/>
      <c r="LO247" s="3"/>
      <c r="LP247" s="3"/>
      <c r="LQ247" s="3"/>
      <c r="LR247" s="3"/>
      <c r="LS247" s="3"/>
      <c r="LT247" s="3"/>
      <c r="LU247" s="3"/>
      <c r="LV247" s="3"/>
      <c r="LW247" s="3"/>
      <c r="LX247" s="3"/>
      <c r="LY247" s="3"/>
      <c r="LZ247" s="3"/>
      <c r="MA247" s="3"/>
      <c r="MB247" s="3"/>
      <c r="MC247" s="3"/>
      <c r="MD247" s="3"/>
      <c r="ME247" s="3"/>
      <c r="MF247" s="3"/>
      <c r="MG247" s="3"/>
      <c r="MH247" s="3"/>
      <c r="MI247" s="3"/>
      <c r="MJ247" s="3"/>
      <c r="MK247" s="3"/>
      <c r="ML247" s="3"/>
      <c r="MM247" s="3"/>
      <c r="MN247" s="3"/>
      <c r="MO247" s="3"/>
      <c r="MP247" s="3"/>
      <c r="MQ247" s="3"/>
      <c r="MR247" s="3"/>
      <c r="MS247" s="3"/>
      <c r="MT247" s="3"/>
      <c r="MU247" s="3"/>
      <c r="MV247" s="3"/>
      <c r="MW247" s="3"/>
      <c r="MX247" s="3"/>
      <c r="MY247" s="3"/>
      <c r="MZ247" s="3"/>
      <c r="NA247" s="3"/>
      <c r="NB247" s="3"/>
      <c r="NC247" s="3"/>
      <c r="ND247" s="3"/>
      <c r="NE247" s="3"/>
      <c r="NF247" s="3"/>
      <c r="NG247" s="3"/>
      <c r="NH247" s="3"/>
      <c r="NI247" s="3"/>
      <c r="NJ247" s="3"/>
      <c r="NK247" s="3"/>
      <c r="NL247" s="3"/>
      <c r="NM247" s="3"/>
      <c r="NN247" s="3"/>
      <c r="NO247" s="3"/>
      <c r="NP247" s="3"/>
      <c r="NQ247" s="3"/>
      <c r="NR247" s="3"/>
      <c r="NS247" s="3"/>
      <c r="NT247" s="3"/>
      <c r="NU247" s="3"/>
      <c r="NV247" s="3"/>
      <c r="NW247" s="3"/>
      <c r="NX247" s="3"/>
      <c r="NY247" s="3"/>
      <c r="NZ247" s="3"/>
      <c r="OA247" s="3"/>
      <c r="OB247" s="3"/>
      <c r="OC247" s="3"/>
      <c r="OD247" s="3"/>
      <c r="OE247" s="3"/>
      <c r="OF247" s="3"/>
      <c r="OG247" s="3"/>
      <c r="OH247" s="3"/>
      <c r="OI247" s="3"/>
      <c r="OJ247" s="3"/>
      <c r="OK247" s="3"/>
      <c r="OL247" s="3"/>
      <c r="OM247" s="3"/>
      <c r="ON247" s="3"/>
      <c r="OO247" s="3"/>
      <c r="OP247" s="3"/>
      <c r="OQ247" s="3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</row>
    <row r="248" spans="3:711" x14ac:dyDescent="0.25"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</row>
    <row r="249" spans="3:711" x14ac:dyDescent="0.25"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  <c r="IY249" s="3"/>
      <c r="IZ249" s="3"/>
      <c r="JA249" s="3"/>
      <c r="JB249" s="3"/>
      <c r="JC249" s="3"/>
      <c r="JD249" s="3"/>
      <c r="JE249" s="3"/>
      <c r="JF249" s="3"/>
      <c r="JG249" s="3"/>
      <c r="JH249" s="3"/>
      <c r="JI249" s="3"/>
      <c r="JJ249" s="3"/>
      <c r="JK249" s="3"/>
      <c r="JL249" s="3"/>
      <c r="JM249" s="3"/>
      <c r="JN249" s="3"/>
      <c r="JO249" s="3"/>
      <c r="JP249" s="3"/>
      <c r="JQ249" s="3"/>
      <c r="JR249" s="3"/>
      <c r="JS249" s="3"/>
      <c r="JT249" s="3"/>
      <c r="JU249" s="3"/>
      <c r="JV249" s="3"/>
      <c r="JW249" s="3"/>
      <c r="JX249" s="3"/>
      <c r="JY249" s="3"/>
      <c r="JZ249" s="3"/>
      <c r="KA249" s="3"/>
      <c r="KB249" s="3"/>
      <c r="KC249" s="3"/>
      <c r="KD249" s="3"/>
      <c r="KE249" s="3"/>
      <c r="KF249" s="3"/>
      <c r="KG249" s="3"/>
      <c r="KH249" s="3"/>
      <c r="KI249" s="3"/>
      <c r="KJ249" s="3"/>
      <c r="KK249" s="3"/>
      <c r="KL249" s="3"/>
      <c r="KM249" s="3"/>
      <c r="KN249" s="3"/>
      <c r="KO249" s="3"/>
      <c r="KP249" s="3"/>
      <c r="KQ249" s="3"/>
      <c r="KR249" s="3"/>
      <c r="KS249" s="3"/>
      <c r="KT249" s="3"/>
      <c r="KU249" s="3"/>
      <c r="KV249" s="3"/>
      <c r="KW249" s="3"/>
      <c r="KX249" s="3"/>
      <c r="KY249" s="3"/>
      <c r="KZ249" s="3"/>
      <c r="LA249" s="3"/>
      <c r="LB249" s="3"/>
      <c r="LC249" s="3"/>
      <c r="LD249" s="3"/>
      <c r="LE249" s="3"/>
      <c r="LF249" s="3"/>
      <c r="LG249" s="3"/>
      <c r="LH249" s="3"/>
      <c r="LI249" s="3"/>
      <c r="LJ249" s="3"/>
      <c r="LK249" s="3"/>
      <c r="LL249" s="3"/>
      <c r="LM249" s="3"/>
      <c r="LN249" s="3"/>
      <c r="LO249" s="3"/>
      <c r="LP249" s="3"/>
      <c r="LQ249" s="3"/>
      <c r="LR249" s="3"/>
      <c r="LS249" s="3"/>
      <c r="LT249" s="3"/>
      <c r="LU249" s="3"/>
      <c r="LV249" s="3"/>
      <c r="LW249" s="3"/>
      <c r="LX249" s="3"/>
      <c r="LY249" s="3"/>
      <c r="LZ249" s="3"/>
      <c r="MA249" s="3"/>
      <c r="MB249" s="3"/>
      <c r="MC249" s="3"/>
      <c r="MD249" s="3"/>
      <c r="ME249" s="3"/>
      <c r="MF249" s="3"/>
      <c r="MG249" s="3"/>
      <c r="MH249" s="3"/>
      <c r="MI249" s="3"/>
      <c r="MJ249" s="3"/>
      <c r="MK249" s="3"/>
      <c r="ML249" s="3"/>
      <c r="MM249" s="3"/>
      <c r="MN249" s="3"/>
      <c r="MO249" s="3"/>
      <c r="MP249" s="3"/>
      <c r="MQ249" s="3"/>
      <c r="MR249" s="3"/>
      <c r="MS249" s="3"/>
      <c r="MT249" s="3"/>
      <c r="MU249" s="3"/>
      <c r="MV249" s="3"/>
      <c r="MW249" s="3"/>
      <c r="MX249" s="3"/>
      <c r="MY249" s="3"/>
      <c r="MZ249" s="3"/>
      <c r="NA249" s="3"/>
      <c r="NB249" s="3"/>
      <c r="NC249" s="3"/>
      <c r="ND249" s="3"/>
      <c r="NE249" s="3"/>
      <c r="NF249" s="3"/>
      <c r="NG249" s="3"/>
      <c r="NH249" s="3"/>
      <c r="NI249" s="3"/>
      <c r="NJ249" s="3"/>
      <c r="NK249" s="3"/>
      <c r="NL249" s="3"/>
      <c r="NM249" s="3"/>
      <c r="NN249" s="3"/>
      <c r="NO249" s="3"/>
      <c r="NP249" s="3"/>
      <c r="NQ249" s="3"/>
      <c r="NR249" s="3"/>
      <c r="NS249" s="3"/>
      <c r="NT249" s="3"/>
      <c r="NU249" s="3"/>
      <c r="NV249" s="3"/>
      <c r="NW249" s="3"/>
      <c r="NX249" s="3"/>
      <c r="NY249" s="3"/>
      <c r="NZ249" s="3"/>
      <c r="OA249" s="3"/>
      <c r="OB249" s="3"/>
      <c r="OC249" s="3"/>
      <c r="OD249" s="3"/>
      <c r="OE249" s="3"/>
      <c r="OF249" s="3"/>
      <c r="OG249" s="3"/>
      <c r="OH249" s="3"/>
      <c r="OI249" s="3"/>
      <c r="OJ249" s="3"/>
      <c r="OK249" s="3"/>
      <c r="OL249" s="3"/>
      <c r="OM249" s="3"/>
      <c r="ON249" s="3"/>
      <c r="OO249" s="3"/>
      <c r="OP249" s="3"/>
      <c r="OQ249" s="3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</row>
    <row r="250" spans="3:711" x14ac:dyDescent="0.25"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  <c r="IY250" s="3"/>
      <c r="IZ250" s="3"/>
      <c r="JA250" s="3"/>
      <c r="JB250" s="3"/>
      <c r="JC250" s="3"/>
      <c r="JD250" s="3"/>
      <c r="JE250" s="3"/>
      <c r="JF250" s="3"/>
      <c r="JG250" s="3"/>
      <c r="JH250" s="3"/>
      <c r="JI250" s="3"/>
      <c r="JJ250" s="3"/>
      <c r="JK250" s="3"/>
      <c r="JL250" s="3"/>
      <c r="JM250" s="3"/>
      <c r="JN250" s="3"/>
      <c r="JO250" s="3"/>
      <c r="JP250" s="3"/>
      <c r="JQ250" s="3"/>
      <c r="JR250" s="3"/>
      <c r="JS250" s="3"/>
      <c r="JT250" s="3"/>
      <c r="JU250" s="3"/>
      <c r="JV250" s="3"/>
      <c r="JW250" s="3"/>
      <c r="JX250" s="3"/>
      <c r="JY250" s="3"/>
      <c r="JZ250" s="3"/>
      <c r="KA250" s="3"/>
      <c r="KB250" s="3"/>
      <c r="KC250" s="3"/>
      <c r="KD250" s="3"/>
      <c r="KE250" s="3"/>
      <c r="KF250" s="3"/>
      <c r="KG250" s="3"/>
      <c r="KH250" s="3"/>
      <c r="KI250" s="3"/>
      <c r="KJ250" s="3"/>
      <c r="KK250" s="3"/>
      <c r="KL250" s="3"/>
      <c r="KM250" s="3"/>
      <c r="KN250" s="3"/>
      <c r="KO250" s="3"/>
      <c r="KP250" s="3"/>
      <c r="KQ250" s="3"/>
      <c r="KR250" s="3"/>
      <c r="KS250" s="3"/>
      <c r="KT250" s="3"/>
      <c r="KU250" s="3"/>
      <c r="KV250" s="3"/>
      <c r="KW250" s="3"/>
      <c r="KX250" s="3"/>
      <c r="KY250" s="3"/>
      <c r="KZ250" s="3"/>
      <c r="LA250" s="3"/>
      <c r="LB250" s="3"/>
      <c r="LC250" s="3"/>
      <c r="LD250" s="3"/>
      <c r="LE250" s="3"/>
      <c r="LF250" s="3"/>
      <c r="LG250" s="3"/>
      <c r="LH250" s="3"/>
      <c r="LI250" s="3"/>
      <c r="LJ250" s="3"/>
      <c r="LK250" s="3"/>
      <c r="LL250" s="3"/>
      <c r="LM250" s="3"/>
      <c r="LN250" s="3"/>
      <c r="LO250" s="3"/>
      <c r="LP250" s="3"/>
      <c r="LQ250" s="3"/>
      <c r="LR250" s="3"/>
      <c r="LS250" s="3"/>
      <c r="LT250" s="3"/>
      <c r="LU250" s="3"/>
      <c r="LV250" s="3"/>
      <c r="LW250" s="3"/>
      <c r="LX250" s="3"/>
      <c r="LY250" s="3"/>
      <c r="LZ250" s="3"/>
      <c r="MA250" s="3"/>
      <c r="MB250" s="3"/>
      <c r="MC250" s="3"/>
      <c r="MD250" s="3"/>
      <c r="ME250" s="3"/>
      <c r="MF250" s="3"/>
      <c r="MG250" s="3"/>
      <c r="MH250" s="3"/>
      <c r="MI250" s="3"/>
      <c r="MJ250" s="3"/>
      <c r="MK250" s="3"/>
      <c r="ML250" s="3"/>
      <c r="MM250" s="3"/>
      <c r="MN250" s="3"/>
      <c r="MO250" s="3"/>
      <c r="MP250" s="3"/>
      <c r="MQ250" s="3"/>
      <c r="MR250" s="3"/>
      <c r="MS250" s="3"/>
      <c r="MT250" s="3"/>
      <c r="MU250" s="3"/>
      <c r="MV250" s="3"/>
      <c r="MW250" s="3"/>
      <c r="MX250" s="3"/>
      <c r="MY250" s="3"/>
      <c r="MZ250" s="3"/>
      <c r="NA250" s="3"/>
      <c r="NB250" s="3"/>
      <c r="NC250" s="3"/>
      <c r="ND250" s="3"/>
      <c r="NE250" s="3"/>
      <c r="NF250" s="3"/>
      <c r="NG250" s="3"/>
      <c r="NH250" s="3"/>
      <c r="NI250" s="3"/>
      <c r="NJ250" s="3"/>
      <c r="NK250" s="3"/>
      <c r="NL250" s="3"/>
      <c r="NM250" s="3"/>
      <c r="NN250" s="3"/>
      <c r="NO250" s="3"/>
      <c r="NP250" s="3"/>
      <c r="NQ250" s="3"/>
      <c r="NR250" s="3"/>
      <c r="NS250" s="3"/>
      <c r="NT250" s="3"/>
      <c r="NU250" s="3"/>
      <c r="NV250" s="3"/>
      <c r="NW250" s="3"/>
      <c r="NX250" s="3"/>
      <c r="NY250" s="3"/>
      <c r="NZ250" s="3"/>
      <c r="OA250" s="3"/>
      <c r="OB250" s="3"/>
      <c r="OC250" s="3"/>
      <c r="OD250" s="3"/>
      <c r="OE250" s="3"/>
      <c r="OF250" s="3"/>
      <c r="OG250" s="3"/>
      <c r="OH250" s="3"/>
      <c r="OI250" s="3"/>
      <c r="OJ250" s="3"/>
      <c r="OK250" s="3"/>
      <c r="OL250" s="3"/>
      <c r="OM250" s="3"/>
      <c r="ON250" s="3"/>
      <c r="OO250" s="3"/>
      <c r="OP250" s="3"/>
      <c r="OQ250" s="3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</row>
    <row r="251" spans="3:711" x14ac:dyDescent="0.25"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  <c r="IY251" s="3"/>
      <c r="IZ251" s="3"/>
      <c r="JA251" s="3"/>
      <c r="JB251" s="3"/>
      <c r="JC251" s="3"/>
      <c r="JD251" s="3"/>
      <c r="JE251" s="3"/>
      <c r="JF251" s="3"/>
      <c r="JG251" s="3"/>
      <c r="JH251" s="3"/>
      <c r="JI251" s="3"/>
      <c r="JJ251" s="3"/>
      <c r="JK251" s="3"/>
      <c r="JL251" s="3"/>
      <c r="JM251" s="3"/>
      <c r="JN251" s="3"/>
      <c r="JO251" s="3"/>
      <c r="JP251" s="3"/>
      <c r="JQ251" s="3"/>
      <c r="JR251" s="3"/>
      <c r="JS251" s="3"/>
      <c r="JT251" s="3"/>
      <c r="JU251" s="3"/>
      <c r="JV251" s="3"/>
      <c r="JW251" s="3"/>
      <c r="JX251" s="3"/>
      <c r="JY251" s="3"/>
      <c r="JZ251" s="3"/>
      <c r="KA251" s="3"/>
      <c r="KB251" s="3"/>
      <c r="KC251" s="3"/>
      <c r="KD251" s="3"/>
      <c r="KE251" s="3"/>
      <c r="KF251" s="3"/>
      <c r="KG251" s="3"/>
      <c r="KH251" s="3"/>
      <c r="KI251" s="3"/>
      <c r="KJ251" s="3"/>
      <c r="KK251" s="3"/>
      <c r="KL251" s="3"/>
      <c r="KM251" s="3"/>
      <c r="KN251" s="3"/>
      <c r="KO251" s="3"/>
      <c r="KP251" s="3"/>
      <c r="KQ251" s="3"/>
      <c r="KR251" s="3"/>
      <c r="KS251" s="3"/>
      <c r="KT251" s="3"/>
      <c r="KU251" s="3"/>
      <c r="KV251" s="3"/>
      <c r="KW251" s="3"/>
      <c r="KX251" s="3"/>
      <c r="KY251" s="3"/>
      <c r="KZ251" s="3"/>
      <c r="LA251" s="3"/>
      <c r="LB251" s="3"/>
      <c r="LC251" s="3"/>
      <c r="LD251" s="3"/>
      <c r="LE251" s="3"/>
      <c r="LF251" s="3"/>
      <c r="LG251" s="3"/>
      <c r="LH251" s="3"/>
      <c r="LI251" s="3"/>
      <c r="LJ251" s="3"/>
      <c r="LK251" s="3"/>
      <c r="LL251" s="3"/>
      <c r="LM251" s="3"/>
      <c r="LN251" s="3"/>
      <c r="LO251" s="3"/>
      <c r="LP251" s="3"/>
      <c r="LQ251" s="3"/>
      <c r="LR251" s="3"/>
      <c r="LS251" s="3"/>
      <c r="LT251" s="3"/>
      <c r="LU251" s="3"/>
      <c r="LV251" s="3"/>
      <c r="LW251" s="3"/>
      <c r="LX251" s="3"/>
      <c r="LY251" s="3"/>
      <c r="LZ251" s="3"/>
      <c r="MA251" s="3"/>
      <c r="MB251" s="3"/>
      <c r="MC251" s="3"/>
      <c r="MD251" s="3"/>
      <c r="ME251" s="3"/>
      <c r="MF251" s="3"/>
      <c r="MG251" s="3"/>
      <c r="MH251" s="3"/>
      <c r="MI251" s="3"/>
      <c r="MJ251" s="3"/>
      <c r="MK251" s="3"/>
      <c r="ML251" s="3"/>
      <c r="MM251" s="3"/>
      <c r="MN251" s="3"/>
      <c r="MO251" s="3"/>
      <c r="MP251" s="3"/>
      <c r="MQ251" s="3"/>
      <c r="MR251" s="3"/>
      <c r="MS251" s="3"/>
      <c r="MT251" s="3"/>
      <c r="MU251" s="3"/>
      <c r="MV251" s="3"/>
      <c r="MW251" s="3"/>
      <c r="MX251" s="3"/>
      <c r="MY251" s="3"/>
      <c r="MZ251" s="3"/>
      <c r="NA251" s="3"/>
      <c r="NB251" s="3"/>
      <c r="NC251" s="3"/>
      <c r="ND251" s="3"/>
      <c r="NE251" s="3"/>
      <c r="NF251" s="3"/>
      <c r="NG251" s="3"/>
      <c r="NH251" s="3"/>
      <c r="NI251" s="3"/>
      <c r="NJ251" s="3"/>
      <c r="NK251" s="3"/>
      <c r="NL251" s="3"/>
      <c r="NM251" s="3"/>
      <c r="NN251" s="3"/>
      <c r="NO251" s="3"/>
      <c r="NP251" s="3"/>
      <c r="NQ251" s="3"/>
      <c r="NR251" s="3"/>
      <c r="NS251" s="3"/>
      <c r="NT251" s="3"/>
      <c r="NU251" s="3"/>
      <c r="NV251" s="3"/>
      <c r="NW251" s="3"/>
      <c r="NX251" s="3"/>
      <c r="NY251" s="3"/>
      <c r="NZ251" s="3"/>
      <c r="OA251" s="3"/>
      <c r="OB251" s="3"/>
      <c r="OC251" s="3"/>
      <c r="OD251" s="3"/>
      <c r="OE251" s="3"/>
      <c r="OF251" s="3"/>
      <c r="OG251" s="3"/>
      <c r="OH251" s="3"/>
      <c r="OI251" s="3"/>
      <c r="OJ251" s="3"/>
      <c r="OK251" s="3"/>
      <c r="OL251" s="3"/>
      <c r="OM251" s="3"/>
      <c r="ON251" s="3"/>
      <c r="OO251" s="3"/>
      <c r="OP251" s="3"/>
      <c r="OQ251" s="3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</row>
    <row r="252" spans="3:711" x14ac:dyDescent="0.25"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  <c r="IZ252" s="3"/>
      <c r="JA252" s="3"/>
      <c r="JB252" s="3"/>
      <c r="JC252" s="3"/>
      <c r="JD252" s="3"/>
      <c r="JE252" s="3"/>
      <c r="JF252" s="3"/>
      <c r="JG252" s="3"/>
      <c r="JH252" s="3"/>
      <c r="JI252" s="3"/>
      <c r="JJ252" s="3"/>
      <c r="JK252" s="3"/>
      <c r="JL252" s="3"/>
      <c r="JM252" s="3"/>
      <c r="JN252" s="3"/>
      <c r="JO252" s="3"/>
      <c r="JP252" s="3"/>
      <c r="JQ252" s="3"/>
      <c r="JR252" s="3"/>
      <c r="JS252" s="3"/>
      <c r="JT252" s="3"/>
      <c r="JU252" s="3"/>
      <c r="JV252" s="3"/>
      <c r="JW252" s="3"/>
      <c r="JX252" s="3"/>
      <c r="JY252" s="3"/>
      <c r="JZ252" s="3"/>
      <c r="KA252" s="3"/>
      <c r="KB252" s="3"/>
      <c r="KC252" s="3"/>
      <c r="KD252" s="3"/>
      <c r="KE252" s="3"/>
      <c r="KF252" s="3"/>
      <c r="KG252" s="3"/>
      <c r="KH252" s="3"/>
      <c r="KI252" s="3"/>
      <c r="KJ252" s="3"/>
      <c r="KK252" s="3"/>
      <c r="KL252" s="3"/>
      <c r="KM252" s="3"/>
      <c r="KN252" s="3"/>
      <c r="KO252" s="3"/>
      <c r="KP252" s="3"/>
      <c r="KQ252" s="3"/>
      <c r="KR252" s="3"/>
      <c r="KS252" s="3"/>
      <c r="KT252" s="3"/>
      <c r="KU252" s="3"/>
      <c r="KV252" s="3"/>
      <c r="KW252" s="3"/>
      <c r="KX252" s="3"/>
      <c r="KY252" s="3"/>
      <c r="KZ252" s="3"/>
      <c r="LA252" s="3"/>
      <c r="LB252" s="3"/>
      <c r="LC252" s="3"/>
      <c r="LD252" s="3"/>
      <c r="LE252" s="3"/>
      <c r="LF252" s="3"/>
      <c r="LG252" s="3"/>
      <c r="LH252" s="3"/>
      <c r="LI252" s="3"/>
      <c r="LJ252" s="3"/>
      <c r="LK252" s="3"/>
      <c r="LL252" s="3"/>
      <c r="LM252" s="3"/>
      <c r="LN252" s="3"/>
      <c r="LO252" s="3"/>
      <c r="LP252" s="3"/>
      <c r="LQ252" s="3"/>
      <c r="LR252" s="3"/>
      <c r="LS252" s="3"/>
      <c r="LT252" s="3"/>
      <c r="LU252" s="3"/>
      <c r="LV252" s="3"/>
      <c r="LW252" s="3"/>
      <c r="LX252" s="3"/>
      <c r="LY252" s="3"/>
      <c r="LZ252" s="3"/>
      <c r="MA252" s="3"/>
      <c r="MB252" s="3"/>
      <c r="MC252" s="3"/>
      <c r="MD252" s="3"/>
      <c r="ME252" s="3"/>
      <c r="MF252" s="3"/>
      <c r="MG252" s="3"/>
      <c r="MH252" s="3"/>
      <c r="MI252" s="3"/>
      <c r="MJ252" s="3"/>
      <c r="MK252" s="3"/>
      <c r="ML252" s="3"/>
      <c r="MM252" s="3"/>
      <c r="MN252" s="3"/>
      <c r="MO252" s="3"/>
      <c r="MP252" s="3"/>
      <c r="MQ252" s="3"/>
      <c r="MR252" s="3"/>
      <c r="MS252" s="3"/>
      <c r="MT252" s="3"/>
      <c r="MU252" s="3"/>
      <c r="MV252" s="3"/>
      <c r="MW252" s="3"/>
      <c r="MX252" s="3"/>
      <c r="MY252" s="3"/>
      <c r="MZ252" s="3"/>
      <c r="NA252" s="3"/>
      <c r="NB252" s="3"/>
      <c r="NC252" s="3"/>
      <c r="ND252" s="3"/>
      <c r="NE252" s="3"/>
      <c r="NF252" s="3"/>
      <c r="NG252" s="3"/>
      <c r="NH252" s="3"/>
      <c r="NI252" s="3"/>
      <c r="NJ252" s="3"/>
      <c r="NK252" s="3"/>
      <c r="NL252" s="3"/>
      <c r="NM252" s="3"/>
      <c r="NN252" s="3"/>
      <c r="NO252" s="3"/>
      <c r="NP252" s="3"/>
      <c r="NQ252" s="3"/>
      <c r="NR252" s="3"/>
      <c r="NS252" s="3"/>
      <c r="NT252" s="3"/>
      <c r="NU252" s="3"/>
      <c r="NV252" s="3"/>
      <c r="NW252" s="3"/>
      <c r="NX252" s="3"/>
      <c r="NY252" s="3"/>
      <c r="NZ252" s="3"/>
      <c r="OA252" s="3"/>
      <c r="OB252" s="3"/>
      <c r="OC252" s="3"/>
      <c r="OD252" s="3"/>
      <c r="OE252" s="3"/>
      <c r="OF252" s="3"/>
      <c r="OG252" s="3"/>
      <c r="OH252" s="3"/>
      <c r="OI252" s="3"/>
      <c r="OJ252" s="3"/>
      <c r="OK252" s="3"/>
      <c r="OL252" s="3"/>
      <c r="OM252" s="3"/>
      <c r="ON252" s="3"/>
      <c r="OO252" s="3"/>
      <c r="OP252" s="3"/>
      <c r="OQ252" s="3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</row>
    <row r="253" spans="3:711" x14ac:dyDescent="0.25"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  <c r="IZ253" s="3"/>
      <c r="JA253" s="3"/>
      <c r="JB253" s="3"/>
      <c r="JC253" s="3"/>
      <c r="JD253" s="3"/>
      <c r="JE253" s="3"/>
      <c r="JF253" s="3"/>
      <c r="JG253" s="3"/>
      <c r="JH253" s="3"/>
      <c r="JI253" s="3"/>
      <c r="JJ253" s="3"/>
      <c r="JK253" s="3"/>
      <c r="JL253" s="3"/>
      <c r="JM253" s="3"/>
      <c r="JN253" s="3"/>
      <c r="JO253" s="3"/>
      <c r="JP253" s="3"/>
      <c r="JQ253" s="3"/>
      <c r="JR253" s="3"/>
      <c r="JS253" s="3"/>
      <c r="JT253" s="3"/>
      <c r="JU253" s="3"/>
      <c r="JV253" s="3"/>
      <c r="JW253" s="3"/>
      <c r="JX253" s="3"/>
      <c r="JY253" s="3"/>
      <c r="JZ253" s="3"/>
      <c r="KA253" s="3"/>
      <c r="KB253" s="3"/>
      <c r="KC253" s="3"/>
      <c r="KD253" s="3"/>
      <c r="KE253" s="3"/>
      <c r="KF253" s="3"/>
      <c r="KG253" s="3"/>
      <c r="KH253" s="3"/>
      <c r="KI253" s="3"/>
      <c r="KJ253" s="3"/>
      <c r="KK253" s="3"/>
      <c r="KL253" s="3"/>
      <c r="KM253" s="3"/>
      <c r="KN253" s="3"/>
      <c r="KO253" s="3"/>
      <c r="KP253" s="3"/>
      <c r="KQ253" s="3"/>
      <c r="KR253" s="3"/>
      <c r="KS253" s="3"/>
      <c r="KT253" s="3"/>
      <c r="KU253" s="3"/>
      <c r="KV253" s="3"/>
      <c r="KW253" s="3"/>
      <c r="KX253" s="3"/>
      <c r="KY253" s="3"/>
      <c r="KZ253" s="3"/>
      <c r="LA253" s="3"/>
      <c r="LB253" s="3"/>
      <c r="LC253" s="3"/>
      <c r="LD253" s="3"/>
      <c r="LE253" s="3"/>
      <c r="LF253" s="3"/>
      <c r="LG253" s="3"/>
      <c r="LH253" s="3"/>
      <c r="LI253" s="3"/>
      <c r="LJ253" s="3"/>
      <c r="LK253" s="3"/>
      <c r="LL253" s="3"/>
      <c r="LM253" s="3"/>
      <c r="LN253" s="3"/>
      <c r="LO253" s="3"/>
      <c r="LP253" s="3"/>
      <c r="LQ253" s="3"/>
      <c r="LR253" s="3"/>
      <c r="LS253" s="3"/>
      <c r="LT253" s="3"/>
      <c r="LU253" s="3"/>
      <c r="LV253" s="3"/>
      <c r="LW253" s="3"/>
      <c r="LX253" s="3"/>
      <c r="LY253" s="3"/>
      <c r="LZ253" s="3"/>
      <c r="MA253" s="3"/>
      <c r="MB253" s="3"/>
      <c r="MC253" s="3"/>
      <c r="MD253" s="3"/>
      <c r="ME253" s="3"/>
      <c r="MF253" s="3"/>
      <c r="MG253" s="3"/>
      <c r="MH253" s="3"/>
      <c r="MI253" s="3"/>
      <c r="MJ253" s="3"/>
      <c r="MK253" s="3"/>
      <c r="ML253" s="3"/>
      <c r="MM253" s="3"/>
      <c r="MN253" s="3"/>
      <c r="MO253" s="3"/>
      <c r="MP253" s="3"/>
      <c r="MQ253" s="3"/>
      <c r="MR253" s="3"/>
      <c r="MS253" s="3"/>
      <c r="MT253" s="3"/>
      <c r="MU253" s="3"/>
      <c r="MV253" s="3"/>
      <c r="MW253" s="3"/>
      <c r="MX253" s="3"/>
      <c r="MY253" s="3"/>
      <c r="MZ253" s="3"/>
      <c r="NA253" s="3"/>
      <c r="NB253" s="3"/>
      <c r="NC253" s="3"/>
      <c r="ND253" s="3"/>
      <c r="NE253" s="3"/>
      <c r="NF253" s="3"/>
      <c r="NG253" s="3"/>
      <c r="NH253" s="3"/>
      <c r="NI253" s="3"/>
      <c r="NJ253" s="3"/>
      <c r="NK253" s="3"/>
      <c r="NL253" s="3"/>
      <c r="NM253" s="3"/>
      <c r="NN253" s="3"/>
      <c r="NO253" s="3"/>
      <c r="NP253" s="3"/>
      <c r="NQ253" s="3"/>
      <c r="NR253" s="3"/>
      <c r="NS253" s="3"/>
      <c r="NT253" s="3"/>
      <c r="NU253" s="3"/>
      <c r="NV253" s="3"/>
      <c r="NW253" s="3"/>
      <c r="NX253" s="3"/>
      <c r="NY253" s="3"/>
      <c r="NZ253" s="3"/>
      <c r="OA253" s="3"/>
      <c r="OB253" s="3"/>
      <c r="OC253" s="3"/>
      <c r="OD253" s="3"/>
      <c r="OE253" s="3"/>
      <c r="OF253" s="3"/>
      <c r="OG253" s="3"/>
      <c r="OH253" s="3"/>
      <c r="OI253" s="3"/>
      <c r="OJ253" s="3"/>
      <c r="OK253" s="3"/>
      <c r="OL253" s="3"/>
      <c r="OM253" s="3"/>
      <c r="ON253" s="3"/>
      <c r="OO253" s="3"/>
      <c r="OP253" s="3"/>
      <c r="OQ253" s="3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</row>
    <row r="254" spans="3:711" x14ac:dyDescent="0.25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  <c r="IY254" s="3"/>
      <c r="IZ254" s="3"/>
      <c r="JA254" s="3"/>
      <c r="JB254" s="3"/>
      <c r="JC254" s="3"/>
      <c r="JD254" s="3"/>
      <c r="JE254" s="3"/>
      <c r="JF254" s="3"/>
      <c r="JG254" s="3"/>
      <c r="JH254" s="3"/>
      <c r="JI254" s="3"/>
      <c r="JJ254" s="3"/>
      <c r="JK254" s="3"/>
      <c r="JL254" s="3"/>
      <c r="JM254" s="3"/>
      <c r="JN254" s="3"/>
      <c r="JO254" s="3"/>
      <c r="JP254" s="3"/>
      <c r="JQ254" s="3"/>
      <c r="JR254" s="3"/>
      <c r="JS254" s="3"/>
      <c r="JT254" s="3"/>
      <c r="JU254" s="3"/>
      <c r="JV254" s="3"/>
      <c r="JW254" s="3"/>
      <c r="JX254" s="3"/>
      <c r="JY254" s="3"/>
      <c r="JZ254" s="3"/>
      <c r="KA254" s="3"/>
      <c r="KB254" s="3"/>
      <c r="KC254" s="3"/>
      <c r="KD254" s="3"/>
      <c r="KE254" s="3"/>
      <c r="KF254" s="3"/>
      <c r="KG254" s="3"/>
      <c r="KH254" s="3"/>
      <c r="KI254" s="3"/>
      <c r="KJ254" s="3"/>
      <c r="KK254" s="3"/>
      <c r="KL254" s="3"/>
      <c r="KM254" s="3"/>
      <c r="KN254" s="3"/>
      <c r="KO254" s="3"/>
      <c r="KP254" s="3"/>
      <c r="KQ254" s="3"/>
      <c r="KR254" s="3"/>
      <c r="KS254" s="3"/>
      <c r="KT254" s="3"/>
      <c r="KU254" s="3"/>
      <c r="KV254" s="3"/>
      <c r="KW254" s="3"/>
      <c r="KX254" s="3"/>
      <c r="KY254" s="3"/>
      <c r="KZ254" s="3"/>
      <c r="LA254" s="3"/>
      <c r="LB254" s="3"/>
      <c r="LC254" s="3"/>
      <c r="LD254" s="3"/>
      <c r="LE254" s="3"/>
      <c r="LF254" s="3"/>
      <c r="LG254" s="3"/>
      <c r="LH254" s="3"/>
      <c r="LI254" s="3"/>
      <c r="LJ254" s="3"/>
      <c r="LK254" s="3"/>
      <c r="LL254" s="3"/>
      <c r="LM254" s="3"/>
      <c r="LN254" s="3"/>
      <c r="LO254" s="3"/>
      <c r="LP254" s="3"/>
      <c r="LQ254" s="3"/>
      <c r="LR254" s="3"/>
      <c r="LS254" s="3"/>
      <c r="LT254" s="3"/>
      <c r="LU254" s="3"/>
      <c r="LV254" s="3"/>
      <c r="LW254" s="3"/>
      <c r="LX254" s="3"/>
      <c r="LY254" s="3"/>
      <c r="LZ254" s="3"/>
      <c r="MA254" s="3"/>
      <c r="MB254" s="3"/>
      <c r="MC254" s="3"/>
      <c r="MD254" s="3"/>
      <c r="ME254" s="3"/>
      <c r="MF254" s="3"/>
      <c r="MG254" s="3"/>
      <c r="MH254" s="3"/>
      <c r="MI254" s="3"/>
      <c r="MJ254" s="3"/>
      <c r="MK254" s="3"/>
      <c r="ML254" s="3"/>
      <c r="MM254" s="3"/>
      <c r="MN254" s="3"/>
      <c r="MO254" s="3"/>
      <c r="MP254" s="3"/>
      <c r="MQ254" s="3"/>
      <c r="MR254" s="3"/>
      <c r="MS254" s="3"/>
      <c r="MT254" s="3"/>
      <c r="MU254" s="3"/>
      <c r="MV254" s="3"/>
      <c r="MW254" s="3"/>
      <c r="MX254" s="3"/>
      <c r="MY254" s="3"/>
      <c r="MZ254" s="3"/>
      <c r="NA254" s="3"/>
      <c r="NB254" s="3"/>
      <c r="NC254" s="3"/>
      <c r="ND254" s="3"/>
      <c r="NE254" s="3"/>
      <c r="NF254" s="3"/>
      <c r="NG254" s="3"/>
      <c r="NH254" s="3"/>
      <c r="NI254" s="3"/>
      <c r="NJ254" s="3"/>
      <c r="NK254" s="3"/>
      <c r="NL254" s="3"/>
      <c r="NM254" s="3"/>
      <c r="NN254" s="3"/>
      <c r="NO254" s="3"/>
      <c r="NP254" s="3"/>
      <c r="NQ254" s="3"/>
      <c r="NR254" s="3"/>
      <c r="NS254" s="3"/>
      <c r="NT254" s="3"/>
      <c r="NU254" s="3"/>
      <c r="NV254" s="3"/>
      <c r="NW254" s="3"/>
      <c r="NX254" s="3"/>
      <c r="NY254" s="3"/>
      <c r="NZ254" s="3"/>
      <c r="OA254" s="3"/>
      <c r="OB254" s="3"/>
      <c r="OC254" s="3"/>
      <c r="OD254" s="3"/>
      <c r="OE254" s="3"/>
      <c r="OF254" s="3"/>
      <c r="OG254" s="3"/>
      <c r="OH254" s="3"/>
      <c r="OI254" s="3"/>
      <c r="OJ254" s="3"/>
      <c r="OK254" s="3"/>
      <c r="OL254" s="3"/>
      <c r="OM254" s="3"/>
      <c r="ON254" s="3"/>
      <c r="OO254" s="3"/>
      <c r="OP254" s="3"/>
      <c r="OQ254" s="3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</row>
    <row r="255" spans="3:711" x14ac:dyDescent="0.25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  <c r="IY255" s="3"/>
      <c r="IZ255" s="3"/>
      <c r="JA255" s="3"/>
      <c r="JB255" s="3"/>
      <c r="JC255" s="3"/>
      <c r="JD255" s="3"/>
      <c r="JE255" s="3"/>
      <c r="JF255" s="3"/>
      <c r="JG255" s="3"/>
      <c r="JH255" s="3"/>
      <c r="JI255" s="3"/>
      <c r="JJ255" s="3"/>
      <c r="JK255" s="3"/>
      <c r="JL255" s="3"/>
      <c r="JM255" s="3"/>
      <c r="JN255" s="3"/>
      <c r="JO255" s="3"/>
      <c r="JP255" s="3"/>
      <c r="JQ255" s="3"/>
      <c r="JR255" s="3"/>
      <c r="JS255" s="3"/>
      <c r="JT255" s="3"/>
      <c r="JU255" s="3"/>
      <c r="JV255" s="3"/>
      <c r="JW255" s="3"/>
      <c r="JX255" s="3"/>
      <c r="JY255" s="3"/>
      <c r="JZ255" s="3"/>
      <c r="KA255" s="3"/>
      <c r="KB255" s="3"/>
      <c r="KC255" s="3"/>
      <c r="KD255" s="3"/>
      <c r="KE255" s="3"/>
      <c r="KF255" s="3"/>
      <c r="KG255" s="3"/>
      <c r="KH255" s="3"/>
      <c r="KI255" s="3"/>
      <c r="KJ255" s="3"/>
      <c r="KK255" s="3"/>
      <c r="KL255" s="3"/>
      <c r="KM255" s="3"/>
      <c r="KN255" s="3"/>
      <c r="KO255" s="3"/>
      <c r="KP255" s="3"/>
      <c r="KQ255" s="3"/>
      <c r="KR255" s="3"/>
      <c r="KS255" s="3"/>
      <c r="KT255" s="3"/>
      <c r="KU255" s="3"/>
      <c r="KV255" s="3"/>
      <c r="KW255" s="3"/>
      <c r="KX255" s="3"/>
      <c r="KY255" s="3"/>
      <c r="KZ255" s="3"/>
      <c r="LA255" s="3"/>
      <c r="LB255" s="3"/>
      <c r="LC255" s="3"/>
      <c r="LD255" s="3"/>
      <c r="LE255" s="3"/>
      <c r="LF255" s="3"/>
      <c r="LG255" s="3"/>
      <c r="LH255" s="3"/>
      <c r="LI255" s="3"/>
      <c r="LJ255" s="3"/>
      <c r="LK255" s="3"/>
      <c r="LL255" s="3"/>
      <c r="LM255" s="3"/>
      <c r="LN255" s="3"/>
      <c r="LO255" s="3"/>
      <c r="LP255" s="3"/>
      <c r="LQ255" s="3"/>
      <c r="LR255" s="3"/>
      <c r="LS255" s="3"/>
      <c r="LT255" s="3"/>
      <c r="LU255" s="3"/>
      <c r="LV255" s="3"/>
      <c r="LW255" s="3"/>
      <c r="LX255" s="3"/>
      <c r="LY255" s="3"/>
      <c r="LZ255" s="3"/>
      <c r="MA255" s="3"/>
      <c r="MB255" s="3"/>
      <c r="MC255" s="3"/>
      <c r="MD255" s="3"/>
      <c r="ME255" s="3"/>
      <c r="MF255" s="3"/>
      <c r="MG255" s="3"/>
      <c r="MH255" s="3"/>
      <c r="MI255" s="3"/>
      <c r="MJ255" s="3"/>
      <c r="MK255" s="3"/>
      <c r="ML255" s="3"/>
      <c r="MM255" s="3"/>
      <c r="MN255" s="3"/>
      <c r="MO255" s="3"/>
      <c r="MP255" s="3"/>
      <c r="MQ255" s="3"/>
      <c r="MR255" s="3"/>
      <c r="MS255" s="3"/>
      <c r="MT255" s="3"/>
      <c r="MU255" s="3"/>
      <c r="MV255" s="3"/>
      <c r="MW255" s="3"/>
      <c r="MX255" s="3"/>
      <c r="MY255" s="3"/>
      <c r="MZ255" s="3"/>
      <c r="NA255" s="3"/>
      <c r="NB255" s="3"/>
      <c r="NC255" s="3"/>
      <c r="ND255" s="3"/>
      <c r="NE255" s="3"/>
      <c r="NF255" s="3"/>
      <c r="NG255" s="3"/>
      <c r="NH255" s="3"/>
      <c r="NI255" s="3"/>
      <c r="NJ255" s="3"/>
      <c r="NK255" s="3"/>
      <c r="NL255" s="3"/>
      <c r="NM255" s="3"/>
      <c r="NN255" s="3"/>
      <c r="NO255" s="3"/>
      <c r="NP255" s="3"/>
      <c r="NQ255" s="3"/>
      <c r="NR255" s="3"/>
      <c r="NS255" s="3"/>
      <c r="NT255" s="3"/>
      <c r="NU255" s="3"/>
      <c r="NV255" s="3"/>
      <c r="NW255" s="3"/>
      <c r="NX255" s="3"/>
      <c r="NY255" s="3"/>
      <c r="NZ255" s="3"/>
      <c r="OA255" s="3"/>
      <c r="OB255" s="3"/>
      <c r="OC255" s="3"/>
      <c r="OD255" s="3"/>
      <c r="OE255" s="3"/>
      <c r="OF255" s="3"/>
      <c r="OG255" s="3"/>
      <c r="OH255" s="3"/>
      <c r="OI255" s="3"/>
      <c r="OJ255" s="3"/>
      <c r="OK255" s="3"/>
      <c r="OL255" s="3"/>
      <c r="OM255" s="3"/>
      <c r="ON255" s="3"/>
      <c r="OO255" s="3"/>
      <c r="OP255" s="3"/>
      <c r="OQ255" s="3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</row>
    <row r="256" spans="3:711" x14ac:dyDescent="0.25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  <c r="IY256" s="3"/>
      <c r="IZ256" s="3"/>
      <c r="JA256" s="3"/>
      <c r="JB256" s="3"/>
      <c r="JC256" s="3"/>
      <c r="JD256" s="3"/>
      <c r="JE256" s="3"/>
      <c r="JF256" s="3"/>
      <c r="JG256" s="3"/>
      <c r="JH256" s="3"/>
      <c r="JI256" s="3"/>
      <c r="JJ256" s="3"/>
      <c r="JK256" s="3"/>
      <c r="JL256" s="3"/>
      <c r="JM256" s="3"/>
      <c r="JN256" s="3"/>
      <c r="JO256" s="3"/>
      <c r="JP256" s="3"/>
      <c r="JQ256" s="3"/>
      <c r="JR256" s="3"/>
      <c r="JS256" s="3"/>
      <c r="JT256" s="3"/>
      <c r="JU256" s="3"/>
      <c r="JV256" s="3"/>
      <c r="JW256" s="3"/>
      <c r="JX256" s="3"/>
      <c r="JY256" s="3"/>
      <c r="JZ256" s="3"/>
      <c r="KA256" s="3"/>
      <c r="KB256" s="3"/>
      <c r="KC256" s="3"/>
      <c r="KD256" s="3"/>
      <c r="KE256" s="3"/>
      <c r="KF256" s="3"/>
      <c r="KG256" s="3"/>
      <c r="KH256" s="3"/>
      <c r="KI256" s="3"/>
      <c r="KJ256" s="3"/>
      <c r="KK256" s="3"/>
      <c r="KL256" s="3"/>
      <c r="KM256" s="3"/>
      <c r="KN256" s="3"/>
      <c r="KO256" s="3"/>
      <c r="KP256" s="3"/>
      <c r="KQ256" s="3"/>
      <c r="KR256" s="3"/>
      <c r="KS256" s="3"/>
      <c r="KT256" s="3"/>
      <c r="KU256" s="3"/>
      <c r="KV256" s="3"/>
      <c r="KW256" s="3"/>
      <c r="KX256" s="3"/>
      <c r="KY256" s="3"/>
      <c r="KZ256" s="3"/>
      <c r="LA256" s="3"/>
      <c r="LB256" s="3"/>
      <c r="LC256" s="3"/>
      <c r="LD256" s="3"/>
      <c r="LE256" s="3"/>
      <c r="LF256" s="3"/>
      <c r="LG256" s="3"/>
      <c r="LH256" s="3"/>
      <c r="LI256" s="3"/>
      <c r="LJ256" s="3"/>
      <c r="LK256" s="3"/>
      <c r="LL256" s="3"/>
      <c r="LM256" s="3"/>
      <c r="LN256" s="3"/>
      <c r="LO256" s="3"/>
      <c r="LP256" s="3"/>
      <c r="LQ256" s="3"/>
      <c r="LR256" s="3"/>
      <c r="LS256" s="3"/>
      <c r="LT256" s="3"/>
      <c r="LU256" s="3"/>
      <c r="LV256" s="3"/>
      <c r="LW256" s="3"/>
      <c r="LX256" s="3"/>
      <c r="LY256" s="3"/>
      <c r="LZ256" s="3"/>
      <c r="MA256" s="3"/>
      <c r="MB256" s="3"/>
      <c r="MC256" s="3"/>
      <c r="MD256" s="3"/>
      <c r="ME256" s="3"/>
      <c r="MF256" s="3"/>
      <c r="MG256" s="3"/>
      <c r="MH256" s="3"/>
      <c r="MI256" s="3"/>
      <c r="MJ256" s="3"/>
      <c r="MK256" s="3"/>
      <c r="ML256" s="3"/>
      <c r="MM256" s="3"/>
      <c r="MN256" s="3"/>
      <c r="MO256" s="3"/>
      <c r="MP256" s="3"/>
      <c r="MQ256" s="3"/>
      <c r="MR256" s="3"/>
      <c r="MS256" s="3"/>
      <c r="MT256" s="3"/>
      <c r="MU256" s="3"/>
      <c r="MV256" s="3"/>
      <c r="MW256" s="3"/>
      <c r="MX256" s="3"/>
      <c r="MY256" s="3"/>
      <c r="MZ256" s="3"/>
      <c r="NA256" s="3"/>
      <c r="NB256" s="3"/>
      <c r="NC256" s="3"/>
      <c r="ND256" s="3"/>
      <c r="NE256" s="3"/>
      <c r="NF256" s="3"/>
      <c r="NG256" s="3"/>
      <c r="NH256" s="3"/>
      <c r="NI256" s="3"/>
      <c r="NJ256" s="3"/>
      <c r="NK256" s="3"/>
      <c r="NL256" s="3"/>
      <c r="NM256" s="3"/>
      <c r="NN256" s="3"/>
      <c r="NO256" s="3"/>
      <c r="NP256" s="3"/>
      <c r="NQ256" s="3"/>
      <c r="NR256" s="3"/>
      <c r="NS256" s="3"/>
      <c r="NT256" s="3"/>
      <c r="NU256" s="3"/>
      <c r="NV256" s="3"/>
      <c r="NW256" s="3"/>
      <c r="NX256" s="3"/>
      <c r="NY256" s="3"/>
      <c r="NZ256" s="3"/>
      <c r="OA256" s="3"/>
      <c r="OB256" s="3"/>
      <c r="OC256" s="3"/>
      <c r="OD256" s="3"/>
      <c r="OE256" s="3"/>
      <c r="OF256" s="3"/>
      <c r="OG256" s="3"/>
      <c r="OH256" s="3"/>
      <c r="OI256" s="3"/>
      <c r="OJ256" s="3"/>
      <c r="OK256" s="3"/>
      <c r="OL256" s="3"/>
      <c r="OM256" s="3"/>
      <c r="ON256" s="3"/>
      <c r="OO256" s="3"/>
      <c r="OP256" s="3"/>
      <c r="OQ256" s="3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</row>
    <row r="257" spans="3:711" x14ac:dyDescent="0.25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3"/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/>
      <c r="KJ257" s="3"/>
      <c r="KK257" s="3"/>
      <c r="KL257" s="3"/>
      <c r="KM257" s="3"/>
      <c r="KN257" s="3"/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  <c r="LC257" s="3"/>
      <c r="LD257" s="3"/>
      <c r="LE257" s="3"/>
      <c r="LF257" s="3"/>
      <c r="LG257" s="3"/>
      <c r="LH257" s="3"/>
      <c r="LI257" s="3"/>
      <c r="LJ257" s="3"/>
      <c r="LK257" s="3"/>
      <c r="LL257" s="3"/>
      <c r="LM257" s="3"/>
      <c r="LN257" s="3"/>
      <c r="LO257" s="3"/>
      <c r="LP257" s="3"/>
      <c r="LQ257" s="3"/>
      <c r="LR257" s="3"/>
      <c r="LS257" s="3"/>
      <c r="LT257" s="3"/>
      <c r="LU257" s="3"/>
      <c r="LV257" s="3"/>
      <c r="LW257" s="3"/>
      <c r="LX257" s="3"/>
      <c r="LY257" s="3"/>
      <c r="LZ257" s="3"/>
      <c r="MA257" s="3"/>
      <c r="MB257" s="3"/>
      <c r="MC257" s="3"/>
      <c r="MD257" s="3"/>
      <c r="ME257" s="3"/>
      <c r="MF257" s="3"/>
      <c r="MG257" s="3"/>
      <c r="MH257" s="3"/>
      <c r="MI257" s="3"/>
      <c r="MJ257" s="3"/>
      <c r="MK257" s="3"/>
      <c r="ML257" s="3"/>
      <c r="MM257" s="3"/>
      <c r="MN257" s="3"/>
      <c r="MO257" s="3"/>
      <c r="MP257" s="3"/>
      <c r="MQ257" s="3"/>
      <c r="MR257" s="3"/>
      <c r="MS257" s="3"/>
      <c r="MT257" s="3"/>
      <c r="MU257" s="3"/>
      <c r="MV257" s="3"/>
      <c r="MW257" s="3"/>
      <c r="MX257" s="3"/>
      <c r="MY257" s="3"/>
      <c r="MZ257" s="3"/>
      <c r="NA257" s="3"/>
      <c r="NB257" s="3"/>
      <c r="NC257" s="3"/>
      <c r="ND257" s="3"/>
      <c r="NE257" s="3"/>
      <c r="NF257" s="3"/>
      <c r="NG257" s="3"/>
      <c r="NH257" s="3"/>
      <c r="NI257" s="3"/>
      <c r="NJ257" s="3"/>
      <c r="NK257" s="3"/>
      <c r="NL257" s="3"/>
      <c r="NM257" s="3"/>
      <c r="NN257" s="3"/>
      <c r="NO257" s="3"/>
      <c r="NP257" s="3"/>
      <c r="NQ257" s="3"/>
      <c r="NR257" s="3"/>
      <c r="NS257" s="3"/>
      <c r="NT257" s="3"/>
      <c r="NU257" s="3"/>
      <c r="NV257" s="3"/>
      <c r="NW257" s="3"/>
      <c r="NX257" s="3"/>
      <c r="NY257" s="3"/>
      <c r="NZ257" s="3"/>
      <c r="OA257" s="3"/>
      <c r="OB257" s="3"/>
      <c r="OC257" s="3"/>
      <c r="OD257" s="3"/>
      <c r="OE257" s="3"/>
      <c r="OF257" s="3"/>
      <c r="OG257" s="3"/>
      <c r="OH257" s="3"/>
      <c r="OI257" s="3"/>
      <c r="OJ257" s="3"/>
      <c r="OK257" s="3"/>
      <c r="OL257" s="3"/>
      <c r="OM257" s="3"/>
      <c r="ON257" s="3"/>
      <c r="OO257" s="3"/>
      <c r="OP257" s="3"/>
      <c r="OQ257" s="3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</row>
    <row r="258" spans="3:711" x14ac:dyDescent="0.25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  <c r="IZ258" s="3"/>
      <c r="JA258" s="3"/>
      <c r="JB258" s="3"/>
      <c r="JC258" s="3"/>
      <c r="JD258" s="3"/>
      <c r="JE258" s="3"/>
      <c r="JF258" s="3"/>
      <c r="JG258" s="3"/>
      <c r="JH258" s="3"/>
      <c r="JI258" s="3"/>
      <c r="JJ258" s="3"/>
      <c r="JK258" s="3"/>
      <c r="JL258" s="3"/>
      <c r="JM258" s="3"/>
      <c r="JN258" s="3"/>
      <c r="JO258" s="3"/>
      <c r="JP258" s="3"/>
      <c r="JQ258" s="3"/>
      <c r="JR258" s="3"/>
      <c r="JS258" s="3"/>
      <c r="JT258" s="3"/>
      <c r="JU258" s="3"/>
      <c r="JV258" s="3"/>
      <c r="JW258" s="3"/>
      <c r="JX258" s="3"/>
      <c r="JY258" s="3"/>
      <c r="JZ258" s="3"/>
      <c r="KA258" s="3"/>
      <c r="KB258" s="3"/>
      <c r="KC258" s="3"/>
      <c r="KD258" s="3"/>
      <c r="KE258" s="3"/>
      <c r="KF258" s="3"/>
      <c r="KG258" s="3"/>
      <c r="KH258" s="3"/>
      <c r="KI258" s="3"/>
      <c r="KJ258" s="3"/>
      <c r="KK258" s="3"/>
      <c r="KL258" s="3"/>
      <c r="KM258" s="3"/>
      <c r="KN258" s="3"/>
      <c r="KO258" s="3"/>
      <c r="KP258" s="3"/>
      <c r="KQ258" s="3"/>
      <c r="KR258" s="3"/>
      <c r="KS258" s="3"/>
      <c r="KT258" s="3"/>
      <c r="KU258" s="3"/>
      <c r="KV258" s="3"/>
      <c r="KW258" s="3"/>
      <c r="KX258" s="3"/>
      <c r="KY258" s="3"/>
      <c r="KZ258" s="3"/>
      <c r="LA258" s="3"/>
      <c r="LB258" s="3"/>
      <c r="LC258" s="3"/>
      <c r="LD258" s="3"/>
      <c r="LE258" s="3"/>
      <c r="LF258" s="3"/>
      <c r="LG258" s="3"/>
      <c r="LH258" s="3"/>
      <c r="LI258" s="3"/>
      <c r="LJ258" s="3"/>
      <c r="LK258" s="3"/>
      <c r="LL258" s="3"/>
      <c r="LM258" s="3"/>
      <c r="LN258" s="3"/>
      <c r="LO258" s="3"/>
      <c r="LP258" s="3"/>
      <c r="LQ258" s="3"/>
      <c r="LR258" s="3"/>
      <c r="LS258" s="3"/>
      <c r="LT258" s="3"/>
      <c r="LU258" s="3"/>
      <c r="LV258" s="3"/>
      <c r="LW258" s="3"/>
      <c r="LX258" s="3"/>
      <c r="LY258" s="3"/>
      <c r="LZ258" s="3"/>
      <c r="MA258" s="3"/>
      <c r="MB258" s="3"/>
      <c r="MC258" s="3"/>
      <c r="MD258" s="3"/>
      <c r="ME258" s="3"/>
      <c r="MF258" s="3"/>
      <c r="MG258" s="3"/>
      <c r="MH258" s="3"/>
      <c r="MI258" s="3"/>
      <c r="MJ258" s="3"/>
      <c r="MK258" s="3"/>
      <c r="ML258" s="3"/>
      <c r="MM258" s="3"/>
      <c r="MN258" s="3"/>
      <c r="MO258" s="3"/>
      <c r="MP258" s="3"/>
      <c r="MQ258" s="3"/>
      <c r="MR258" s="3"/>
      <c r="MS258" s="3"/>
      <c r="MT258" s="3"/>
      <c r="MU258" s="3"/>
      <c r="MV258" s="3"/>
      <c r="MW258" s="3"/>
      <c r="MX258" s="3"/>
      <c r="MY258" s="3"/>
      <c r="MZ258" s="3"/>
      <c r="NA258" s="3"/>
      <c r="NB258" s="3"/>
      <c r="NC258" s="3"/>
      <c r="ND258" s="3"/>
      <c r="NE258" s="3"/>
      <c r="NF258" s="3"/>
      <c r="NG258" s="3"/>
      <c r="NH258" s="3"/>
      <c r="NI258" s="3"/>
      <c r="NJ258" s="3"/>
      <c r="NK258" s="3"/>
      <c r="NL258" s="3"/>
      <c r="NM258" s="3"/>
      <c r="NN258" s="3"/>
      <c r="NO258" s="3"/>
      <c r="NP258" s="3"/>
      <c r="NQ258" s="3"/>
      <c r="NR258" s="3"/>
      <c r="NS258" s="3"/>
      <c r="NT258" s="3"/>
      <c r="NU258" s="3"/>
      <c r="NV258" s="3"/>
      <c r="NW258" s="3"/>
      <c r="NX258" s="3"/>
      <c r="NY258" s="3"/>
      <c r="NZ258" s="3"/>
      <c r="OA258" s="3"/>
      <c r="OB258" s="3"/>
      <c r="OC258" s="3"/>
      <c r="OD258" s="3"/>
      <c r="OE258" s="3"/>
      <c r="OF258" s="3"/>
      <c r="OG258" s="3"/>
      <c r="OH258" s="3"/>
      <c r="OI258" s="3"/>
      <c r="OJ258" s="3"/>
      <c r="OK258" s="3"/>
      <c r="OL258" s="3"/>
      <c r="OM258" s="3"/>
      <c r="ON258" s="3"/>
      <c r="OO258" s="3"/>
      <c r="OP258" s="3"/>
      <c r="OQ258" s="3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</row>
    <row r="259" spans="3:711" x14ac:dyDescent="0.25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  <c r="IZ259" s="3"/>
      <c r="JA259" s="3"/>
      <c r="JB259" s="3"/>
      <c r="JC259" s="3"/>
      <c r="JD259" s="3"/>
      <c r="JE259" s="3"/>
      <c r="JF259" s="3"/>
      <c r="JG259" s="3"/>
      <c r="JH259" s="3"/>
      <c r="JI259" s="3"/>
      <c r="JJ259" s="3"/>
      <c r="JK259" s="3"/>
      <c r="JL259" s="3"/>
      <c r="JM259" s="3"/>
      <c r="JN259" s="3"/>
      <c r="JO259" s="3"/>
      <c r="JP259" s="3"/>
      <c r="JQ259" s="3"/>
      <c r="JR259" s="3"/>
      <c r="JS259" s="3"/>
      <c r="JT259" s="3"/>
      <c r="JU259" s="3"/>
      <c r="JV259" s="3"/>
      <c r="JW259" s="3"/>
      <c r="JX259" s="3"/>
      <c r="JY259" s="3"/>
      <c r="JZ259" s="3"/>
      <c r="KA259" s="3"/>
      <c r="KB259" s="3"/>
      <c r="KC259" s="3"/>
      <c r="KD259" s="3"/>
      <c r="KE259" s="3"/>
      <c r="KF259" s="3"/>
      <c r="KG259" s="3"/>
      <c r="KH259" s="3"/>
      <c r="KI259" s="3"/>
      <c r="KJ259" s="3"/>
      <c r="KK259" s="3"/>
      <c r="KL259" s="3"/>
      <c r="KM259" s="3"/>
      <c r="KN259" s="3"/>
      <c r="KO259" s="3"/>
      <c r="KP259" s="3"/>
      <c r="KQ259" s="3"/>
      <c r="KR259" s="3"/>
      <c r="KS259" s="3"/>
      <c r="KT259" s="3"/>
      <c r="KU259" s="3"/>
      <c r="KV259" s="3"/>
      <c r="KW259" s="3"/>
      <c r="KX259" s="3"/>
      <c r="KY259" s="3"/>
      <c r="KZ259" s="3"/>
      <c r="LA259" s="3"/>
      <c r="LB259" s="3"/>
      <c r="LC259" s="3"/>
      <c r="LD259" s="3"/>
      <c r="LE259" s="3"/>
      <c r="LF259" s="3"/>
      <c r="LG259" s="3"/>
      <c r="LH259" s="3"/>
      <c r="LI259" s="3"/>
      <c r="LJ259" s="3"/>
      <c r="LK259" s="3"/>
      <c r="LL259" s="3"/>
      <c r="LM259" s="3"/>
      <c r="LN259" s="3"/>
      <c r="LO259" s="3"/>
      <c r="LP259" s="3"/>
      <c r="LQ259" s="3"/>
      <c r="LR259" s="3"/>
      <c r="LS259" s="3"/>
      <c r="LT259" s="3"/>
      <c r="LU259" s="3"/>
      <c r="LV259" s="3"/>
      <c r="LW259" s="3"/>
      <c r="LX259" s="3"/>
      <c r="LY259" s="3"/>
      <c r="LZ259" s="3"/>
      <c r="MA259" s="3"/>
      <c r="MB259" s="3"/>
      <c r="MC259" s="3"/>
      <c r="MD259" s="3"/>
      <c r="ME259" s="3"/>
      <c r="MF259" s="3"/>
      <c r="MG259" s="3"/>
      <c r="MH259" s="3"/>
      <c r="MI259" s="3"/>
      <c r="MJ259" s="3"/>
      <c r="MK259" s="3"/>
      <c r="ML259" s="3"/>
      <c r="MM259" s="3"/>
      <c r="MN259" s="3"/>
      <c r="MO259" s="3"/>
      <c r="MP259" s="3"/>
      <c r="MQ259" s="3"/>
      <c r="MR259" s="3"/>
      <c r="MS259" s="3"/>
      <c r="MT259" s="3"/>
      <c r="MU259" s="3"/>
      <c r="MV259" s="3"/>
      <c r="MW259" s="3"/>
      <c r="MX259" s="3"/>
      <c r="MY259" s="3"/>
      <c r="MZ259" s="3"/>
      <c r="NA259" s="3"/>
      <c r="NB259" s="3"/>
      <c r="NC259" s="3"/>
      <c r="ND259" s="3"/>
      <c r="NE259" s="3"/>
      <c r="NF259" s="3"/>
      <c r="NG259" s="3"/>
      <c r="NH259" s="3"/>
      <c r="NI259" s="3"/>
      <c r="NJ259" s="3"/>
      <c r="NK259" s="3"/>
      <c r="NL259" s="3"/>
      <c r="NM259" s="3"/>
      <c r="NN259" s="3"/>
      <c r="NO259" s="3"/>
      <c r="NP259" s="3"/>
      <c r="NQ259" s="3"/>
      <c r="NR259" s="3"/>
      <c r="NS259" s="3"/>
      <c r="NT259" s="3"/>
      <c r="NU259" s="3"/>
      <c r="NV259" s="3"/>
      <c r="NW259" s="3"/>
      <c r="NX259" s="3"/>
      <c r="NY259" s="3"/>
      <c r="NZ259" s="3"/>
      <c r="OA259" s="3"/>
      <c r="OB259" s="3"/>
      <c r="OC259" s="3"/>
      <c r="OD259" s="3"/>
      <c r="OE259" s="3"/>
      <c r="OF259" s="3"/>
      <c r="OG259" s="3"/>
      <c r="OH259" s="3"/>
      <c r="OI259" s="3"/>
      <c r="OJ259" s="3"/>
      <c r="OK259" s="3"/>
      <c r="OL259" s="3"/>
      <c r="OM259" s="3"/>
      <c r="ON259" s="3"/>
      <c r="OO259" s="3"/>
      <c r="OP259" s="3"/>
      <c r="OQ259" s="3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</row>
    <row r="260" spans="3:711" x14ac:dyDescent="0.25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  <c r="IY260" s="3"/>
      <c r="IZ260" s="3"/>
      <c r="JA260" s="3"/>
      <c r="JB260" s="3"/>
      <c r="JC260" s="3"/>
      <c r="JD260" s="3"/>
      <c r="JE260" s="3"/>
      <c r="JF260" s="3"/>
      <c r="JG260" s="3"/>
      <c r="JH260" s="3"/>
      <c r="JI260" s="3"/>
      <c r="JJ260" s="3"/>
      <c r="JK260" s="3"/>
      <c r="JL260" s="3"/>
      <c r="JM260" s="3"/>
      <c r="JN260" s="3"/>
      <c r="JO260" s="3"/>
      <c r="JP260" s="3"/>
      <c r="JQ260" s="3"/>
      <c r="JR260" s="3"/>
      <c r="JS260" s="3"/>
      <c r="JT260" s="3"/>
      <c r="JU260" s="3"/>
      <c r="JV260" s="3"/>
      <c r="JW260" s="3"/>
      <c r="JX260" s="3"/>
      <c r="JY260" s="3"/>
      <c r="JZ260" s="3"/>
      <c r="KA260" s="3"/>
      <c r="KB260" s="3"/>
      <c r="KC260" s="3"/>
      <c r="KD260" s="3"/>
      <c r="KE260" s="3"/>
      <c r="KF260" s="3"/>
      <c r="KG260" s="3"/>
      <c r="KH260" s="3"/>
      <c r="KI260" s="3"/>
      <c r="KJ260" s="3"/>
      <c r="KK260" s="3"/>
      <c r="KL260" s="3"/>
      <c r="KM260" s="3"/>
      <c r="KN260" s="3"/>
      <c r="KO260" s="3"/>
      <c r="KP260" s="3"/>
      <c r="KQ260" s="3"/>
      <c r="KR260" s="3"/>
      <c r="KS260" s="3"/>
      <c r="KT260" s="3"/>
      <c r="KU260" s="3"/>
      <c r="KV260" s="3"/>
      <c r="KW260" s="3"/>
      <c r="KX260" s="3"/>
      <c r="KY260" s="3"/>
      <c r="KZ260" s="3"/>
      <c r="LA260" s="3"/>
      <c r="LB260" s="3"/>
      <c r="LC260" s="3"/>
      <c r="LD260" s="3"/>
      <c r="LE260" s="3"/>
      <c r="LF260" s="3"/>
      <c r="LG260" s="3"/>
      <c r="LH260" s="3"/>
      <c r="LI260" s="3"/>
      <c r="LJ260" s="3"/>
      <c r="LK260" s="3"/>
      <c r="LL260" s="3"/>
      <c r="LM260" s="3"/>
      <c r="LN260" s="3"/>
      <c r="LO260" s="3"/>
      <c r="LP260" s="3"/>
      <c r="LQ260" s="3"/>
      <c r="LR260" s="3"/>
      <c r="LS260" s="3"/>
      <c r="LT260" s="3"/>
      <c r="LU260" s="3"/>
      <c r="LV260" s="3"/>
      <c r="LW260" s="3"/>
      <c r="LX260" s="3"/>
      <c r="LY260" s="3"/>
      <c r="LZ260" s="3"/>
      <c r="MA260" s="3"/>
      <c r="MB260" s="3"/>
      <c r="MC260" s="3"/>
      <c r="MD260" s="3"/>
      <c r="ME260" s="3"/>
      <c r="MF260" s="3"/>
      <c r="MG260" s="3"/>
      <c r="MH260" s="3"/>
      <c r="MI260" s="3"/>
      <c r="MJ260" s="3"/>
      <c r="MK260" s="3"/>
      <c r="ML260" s="3"/>
      <c r="MM260" s="3"/>
      <c r="MN260" s="3"/>
      <c r="MO260" s="3"/>
      <c r="MP260" s="3"/>
      <c r="MQ260" s="3"/>
      <c r="MR260" s="3"/>
      <c r="MS260" s="3"/>
      <c r="MT260" s="3"/>
      <c r="MU260" s="3"/>
      <c r="MV260" s="3"/>
      <c r="MW260" s="3"/>
      <c r="MX260" s="3"/>
      <c r="MY260" s="3"/>
      <c r="MZ260" s="3"/>
      <c r="NA260" s="3"/>
      <c r="NB260" s="3"/>
      <c r="NC260" s="3"/>
      <c r="ND260" s="3"/>
      <c r="NE260" s="3"/>
      <c r="NF260" s="3"/>
      <c r="NG260" s="3"/>
      <c r="NH260" s="3"/>
      <c r="NI260" s="3"/>
      <c r="NJ260" s="3"/>
      <c r="NK260" s="3"/>
      <c r="NL260" s="3"/>
      <c r="NM260" s="3"/>
      <c r="NN260" s="3"/>
      <c r="NO260" s="3"/>
      <c r="NP260" s="3"/>
      <c r="NQ260" s="3"/>
      <c r="NR260" s="3"/>
      <c r="NS260" s="3"/>
      <c r="NT260" s="3"/>
      <c r="NU260" s="3"/>
      <c r="NV260" s="3"/>
      <c r="NW260" s="3"/>
      <c r="NX260" s="3"/>
      <c r="NY260" s="3"/>
      <c r="NZ260" s="3"/>
      <c r="OA260" s="3"/>
      <c r="OB260" s="3"/>
      <c r="OC260" s="3"/>
      <c r="OD260" s="3"/>
      <c r="OE260" s="3"/>
      <c r="OF260" s="3"/>
      <c r="OG260" s="3"/>
      <c r="OH260" s="3"/>
      <c r="OI260" s="3"/>
      <c r="OJ260" s="3"/>
      <c r="OK260" s="3"/>
      <c r="OL260" s="3"/>
      <c r="OM260" s="3"/>
      <c r="ON260" s="3"/>
      <c r="OO260" s="3"/>
      <c r="OP260" s="3"/>
      <c r="OQ260" s="3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</row>
    <row r="261" spans="3:711" x14ac:dyDescent="0.25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  <c r="IZ261" s="3"/>
      <c r="JA261" s="3"/>
      <c r="JB261" s="3"/>
      <c r="JC261" s="3"/>
      <c r="JD261" s="3"/>
      <c r="JE261" s="3"/>
      <c r="JF261" s="3"/>
      <c r="JG261" s="3"/>
      <c r="JH261" s="3"/>
      <c r="JI261" s="3"/>
      <c r="JJ261" s="3"/>
      <c r="JK261" s="3"/>
      <c r="JL261" s="3"/>
      <c r="JM261" s="3"/>
      <c r="JN261" s="3"/>
      <c r="JO261" s="3"/>
      <c r="JP261" s="3"/>
      <c r="JQ261" s="3"/>
      <c r="JR261" s="3"/>
      <c r="JS261" s="3"/>
      <c r="JT261" s="3"/>
      <c r="JU261" s="3"/>
      <c r="JV261" s="3"/>
      <c r="JW261" s="3"/>
      <c r="JX261" s="3"/>
      <c r="JY261" s="3"/>
      <c r="JZ261" s="3"/>
      <c r="KA261" s="3"/>
      <c r="KB261" s="3"/>
      <c r="KC261" s="3"/>
      <c r="KD261" s="3"/>
      <c r="KE261" s="3"/>
      <c r="KF261" s="3"/>
      <c r="KG261" s="3"/>
      <c r="KH261" s="3"/>
      <c r="KI261" s="3"/>
      <c r="KJ261" s="3"/>
      <c r="KK261" s="3"/>
      <c r="KL261" s="3"/>
      <c r="KM261" s="3"/>
      <c r="KN261" s="3"/>
      <c r="KO261" s="3"/>
      <c r="KP261" s="3"/>
      <c r="KQ261" s="3"/>
      <c r="KR261" s="3"/>
      <c r="KS261" s="3"/>
      <c r="KT261" s="3"/>
      <c r="KU261" s="3"/>
      <c r="KV261" s="3"/>
      <c r="KW261" s="3"/>
      <c r="KX261" s="3"/>
      <c r="KY261" s="3"/>
      <c r="KZ261" s="3"/>
      <c r="LA261" s="3"/>
      <c r="LB261" s="3"/>
      <c r="LC261" s="3"/>
      <c r="LD261" s="3"/>
      <c r="LE261" s="3"/>
      <c r="LF261" s="3"/>
      <c r="LG261" s="3"/>
      <c r="LH261" s="3"/>
      <c r="LI261" s="3"/>
      <c r="LJ261" s="3"/>
      <c r="LK261" s="3"/>
      <c r="LL261" s="3"/>
      <c r="LM261" s="3"/>
      <c r="LN261" s="3"/>
      <c r="LO261" s="3"/>
      <c r="LP261" s="3"/>
      <c r="LQ261" s="3"/>
      <c r="LR261" s="3"/>
      <c r="LS261" s="3"/>
      <c r="LT261" s="3"/>
      <c r="LU261" s="3"/>
      <c r="LV261" s="3"/>
      <c r="LW261" s="3"/>
      <c r="LX261" s="3"/>
      <c r="LY261" s="3"/>
      <c r="LZ261" s="3"/>
      <c r="MA261" s="3"/>
      <c r="MB261" s="3"/>
      <c r="MC261" s="3"/>
      <c r="MD261" s="3"/>
      <c r="ME261" s="3"/>
      <c r="MF261" s="3"/>
      <c r="MG261" s="3"/>
      <c r="MH261" s="3"/>
      <c r="MI261" s="3"/>
      <c r="MJ261" s="3"/>
      <c r="MK261" s="3"/>
      <c r="ML261" s="3"/>
      <c r="MM261" s="3"/>
      <c r="MN261" s="3"/>
      <c r="MO261" s="3"/>
      <c r="MP261" s="3"/>
      <c r="MQ261" s="3"/>
      <c r="MR261" s="3"/>
      <c r="MS261" s="3"/>
      <c r="MT261" s="3"/>
      <c r="MU261" s="3"/>
      <c r="MV261" s="3"/>
      <c r="MW261" s="3"/>
      <c r="MX261" s="3"/>
      <c r="MY261" s="3"/>
      <c r="MZ261" s="3"/>
      <c r="NA261" s="3"/>
      <c r="NB261" s="3"/>
      <c r="NC261" s="3"/>
      <c r="ND261" s="3"/>
      <c r="NE261" s="3"/>
      <c r="NF261" s="3"/>
      <c r="NG261" s="3"/>
      <c r="NH261" s="3"/>
      <c r="NI261" s="3"/>
      <c r="NJ261" s="3"/>
      <c r="NK261" s="3"/>
      <c r="NL261" s="3"/>
      <c r="NM261" s="3"/>
      <c r="NN261" s="3"/>
      <c r="NO261" s="3"/>
      <c r="NP261" s="3"/>
      <c r="NQ261" s="3"/>
      <c r="NR261" s="3"/>
      <c r="NS261" s="3"/>
      <c r="NT261" s="3"/>
      <c r="NU261" s="3"/>
      <c r="NV261" s="3"/>
      <c r="NW261" s="3"/>
      <c r="NX261" s="3"/>
      <c r="NY261" s="3"/>
      <c r="NZ261" s="3"/>
      <c r="OA261" s="3"/>
      <c r="OB261" s="3"/>
      <c r="OC261" s="3"/>
      <c r="OD261" s="3"/>
      <c r="OE261" s="3"/>
      <c r="OF261" s="3"/>
      <c r="OG261" s="3"/>
      <c r="OH261" s="3"/>
      <c r="OI261" s="3"/>
      <c r="OJ261" s="3"/>
      <c r="OK261" s="3"/>
      <c r="OL261" s="3"/>
      <c r="OM261" s="3"/>
      <c r="ON261" s="3"/>
      <c r="OO261" s="3"/>
      <c r="OP261" s="3"/>
      <c r="OQ261" s="3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</row>
    <row r="262" spans="3:711" x14ac:dyDescent="0.25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  <c r="IZ262" s="3"/>
      <c r="JA262" s="3"/>
      <c r="JB262" s="3"/>
      <c r="JC262" s="3"/>
      <c r="JD262" s="3"/>
      <c r="JE262" s="3"/>
      <c r="JF262" s="3"/>
      <c r="JG262" s="3"/>
      <c r="JH262" s="3"/>
      <c r="JI262" s="3"/>
      <c r="JJ262" s="3"/>
      <c r="JK262" s="3"/>
      <c r="JL262" s="3"/>
      <c r="JM262" s="3"/>
      <c r="JN262" s="3"/>
      <c r="JO262" s="3"/>
      <c r="JP262" s="3"/>
      <c r="JQ262" s="3"/>
      <c r="JR262" s="3"/>
      <c r="JS262" s="3"/>
      <c r="JT262" s="3"/>
      <c r="JU262" s="3"/>
      <c r="JV262" s="3"/>
      <c r="JW262" s="3"/>
      <c r="JX262" s="3"/>
      <c r="JY262" s="3"/>
      <c r="JZ262" s="3"/>
      <c r="KA262" s="3"/>
      <c r="KB262" s="3"/>
      <c r="KC262" s="3"/>
      <c r="KD262" s="3"/>
      <c r="KE262" s="3"/>
      <c r="KF262" s="3"/>
      <c r="KG262" s="3"/>
      <c r="KH262" s="3"/>
      <c r="KI262" s="3"/>
      <c r="KJ262" s="3"/>
      <c r="KK262" s="3"/>
      <c r="KL262" s="3"/>
      <c r="KM262" s="3"/>
      <c r="KN262" s="3"/>
      <c r="KO262" s="3"/>
      <c r="KP262" s="3"/>
      <c r="KQ262" s="3"/>
      <c r="KR262" s="3"/>
      <c r="KS262" s="3"/>
      <c r="KT262" s="3"/>
      <c r="KU262" s="3"/>
      <c r="KV262" s="3"/>
      <c r="KW262" s="3"/>
      <c r="KX262" s="3"/>
      <c r="KY262" s="3"/>
      <c r="KZ262" s="3"/>
      <c r="LA262" s="3"/>
      <c r="LB262" s="3"/>
      <c r="LC262" s="3"/>
      <c r="LD262" s="3"/>
      <c r="LE262" s="3"/>
      <c r="LF262" s="3"/>
      <c r="LG262" s="3"/>
      <c r="LH262" s="3"/>
      <c r="LI262" s="3"/>
      <c r="LJ262" s="3"/>
      <c r="LK262" s="3"/>
      <c r="LL262" s="3"/>
      <c r="LM262" s="3"/>
      <c r="LN262" s="3"/>
      <c r="LO262" s="3"/>
      <c r="LP262" s="3"/>
      <c r="LQ262" s="3"/>
      <c r="LR262" s="3"/>
      <c r="LS262" s="3"/>
      <c r="LT262" s="3"/>
      <c r="LU262" s="3"/>
      <c r="LV262" s="3"/>
      <c r="LW262" s="3"/>
      <c r="LX262" s="3"/>
      <c r="LY262" s="3"/>
      <c r="LZ262" s="3"/>
      <c r="MA262" s="3"/>
      <c r="MB262" s="3"/>
      <c r="MC262" s="3"/>
      <c r="MD262" s="3"/>
      <c r="ME262" s="3"/>
      <c r="MF262" s="3"/>
      <c r="MG262" s="3"/>
      <c r="MH262" s="3"/>
      <c r="MI262" s="3"/>
      <c r="MJ262" s="3"/>
      <c r="MK262" s="3"/>
      <c r="ML262" s="3"/>
      <c r="MM262" s="3"/>
      <c r="MN262" s="3"/>
      <c r="MO262" s="3"/>
      <c r="MP262" s="3"/>
      <c r="MQ262" s="3"/>
      <c r="MR262" s="3"/>
      <c r="MS262" s="3"/>
      <c r="MT262" s="3"/>
      <c r="MU262" s="3"/>
      <c r="MV262" s="3"/>
      <c r="MW262" s="3"/>
      <c r="MX262" s="3"/>
      <c r="MY262" s="3"/>
      <c r="MZ262" s="3"/>
      <c r="NA262" s="3"/>
      <c r="NB262" s="3"/>
      <c r="NC262" s="3"/>
      <c r="ND262" s="3"/>
      <c r="NE262" s="3"/>
      <c r="NF262" s="3"/>
      <c r="NG262" s="3"/>
      <c r="NH262" s="3"/>
      <c r="NI262" s="3"/>
      <c r="NJ262" s="3"/>
      <c r="NK262" s="3"/>
      <c r="NL262" s="3"/>
      <c r="NM262" s="3"/>
      <c r="NN262" s="3"/>
      <c r="NO262" s="3"/>
      <c r="NP262" s="3"/>
      <c r="NQ262" s="3"/>
      <c r="NR262" s="3"/>
      <c r="NS262" s="3"/>
      <c r="NT262" s="3"/>
      <c r="NU262" s="3"/>
      <c r="NV262" s="3"/>
      <c r="NW262" s="3"/>
      <c r="NX262" s="3"/>
      <c r="NY262" s="3"/>
      <c r="NZ262" s="3"/>
      <c r="OA262" s="3"/>
      <c r="OB262" s="3"/>
      <c r="OC262" s="3"/>
      <c r="OD262" s="3"/>
      <c r="OE262" s="3"/>
      <c r="OF262" s="3"/>
      <c r="OG262" s="3"/>
      <c r="OH262" s="3"/>
      <c r="OI262" s="3"/>
      <c r="OJ262" s="3"/>
      <c r="OK262" s="3"/>
      <c r="OL262" s="3"/>
      <c r="OM262" s="3"/>
      <c r="ON262" s="3"/>
      <c r="OO262" s="3"/>
      <c r="OP262" s="3"/>
      <c r="OQ262" s="3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</row>
    <row r="263" spans="3:711" x14ac:dyDescent="0.25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  <c r="IZ263" s="3"/>
      <c r="JA263" s="3"/>
      <c r="JB263" s="3"/>
      <c r="JC263" s="3"/>
      <c r="JD263" s="3"/>
      <c r="JE263" s="3"/>
      <c r="JF263" s="3"/>
      <c r="JG263" s="3"/>
      <c r="JH263" s="3"/>
      <c r="JI263" s="3"/>
      <c r="JJ263" s="3"/>
      <c r="JK263" s="3"/>
      <c r="JL263" s="3"/>
      <c r="JM263" s="3"/>
      <c r="JN263" s="3"/>
      <c r="JO263" s="3"/>
      <c r="JP263" s="3"/>
      <c r="JQ263" s="3"/>
      <c r="JR263" s="3"/>
      <c r="JS263" s="3"/>
      <c r="JT263" s="3"/>
      <c r="JU263" s="3"/>
      <c r="JV263" s="3"/>
      <c r="JW263" s="3"/>
      <c r="JX263" s="3"/>
      <c r="JY263" s="3"/>
      <c r="JZ263" s="3"/>
      <c r="KA263" s="3"/>
      <c r="KB263" s="3"/>
      <c r="KC263" s="3"/>
      <c r="KD263" s="3"/>
      <c r="KE263" s="3"/>
      <c r="KF263" s="3"/>
      <c r="KG263" s="3"/>
      <c r="KH263" s="3"/>
      <c r="KI263" s="3"/>
      <c r="KJ263" s="3"/>
      <c r="KK263" s="3"/>
      <c r="KL263" s="3"/>
      <c r="KM263" s="3"/>
      <c r="KN263" s="3"/>
      <c r="KO263" s="3"/>
      <c r="KP263" s="3"/>
      <c r="KQ263" s="3"/>
      <c r="KR263" s="3"/>
      <c r="KS263" s="3"/>
      <c r="KT263" s="3"/>
      <c r="KU263" s="3"/>
      <c r="KV263" s="3"/>
      <c r="KW263" s="3"/>
      <c r="KX263" s="3"/>
      <c r="KY263" s="3"/>
      <c r="KZ263" s="3"/>
      <c r="LA263" s="3"/>
      <c r="LB263" s="3"/>
      <c r="LC263" s="3"/>
      <c r="LD263" s="3"/>
      <c r="LE263" s="3"/>
      <c r="LF263" s="3"/>
      <c r="LG263" s="3"/>
      <c r="LH263" s="3"/>
      <c r="LI263" s="3"/>
      <c r="LJ263" s="3"/>
      <c r="LK263" s="3"/>
      <c r="LL263" s="3"/>
      <c r="LM263" s="3"/>
      <c r="LN263" s="3"/>
      <c r="LO263" s="3"/>
      <c r="LP263" s="3"/>
      <c r="LQ263" s="3"/>
      <c r="LR263" s="3"/>
      <c r="LS263" s="3"/>
      <c r="LT263" s="3"/>
      <c r="LU263" s="3"/>
      <c r="LV263" s="3"/>
      <c r="LW263" s="3"/>
      <c r="LX263" s="3"/>
      <c r="LY263" s="3"/>
      <c r="LZ263" s="3"/>
      <c r="MA263" s="3"/>
      <c r="MB263" s="3"/>
      <c r="MC263" s="3"/>
      <c r="MD263" s="3"/>
      <c r="ME263" s="3"/>
      <c r="MF263" s="3"/>
      <c r="MG263" s="3"/>
      <c r="MH263" s="3"/>
      <c r="MI263" s="3"/>
      <c r="MJ263" s="3"/>
      <c r="MK263" s="3"/>
      <c r="ML263" s="3"/>
      <c r="MM263" s="3"/>
      <c r="MN263" s="3"/>
      <c r="MO263" s="3"/>
      <c r="MP263" s="3"/>
      <c r="MQ263" s="3"/>
      <c r="MR263" s="3"/>
      <c r="MS263" s="3"/>
      <c r="MT263" s="3"/>
      <c r="MU263" s="3"/>
      <c r="MV263" s="3"/>
      <c r="MW263" s="3"/>
      <c r="MX263" s="3"/>
      <c r="MY263" s="3"/>
      <c r="MZ263" s="3"/>
      <c r="NA263" s="3"/>
      <c r="NB263" s="3"/>
      <c r="NC263" s="3"/>
      <c r="ND263" s="3"/>
      <c r="NE263" s="3"/>
      <c r="NF263" s="3"/>
      <c r="NG263" s="3"/>
      <c r="NH263" s="3"/>
      <c r="NI263" s="3"/>
      <c r="NJ263" s="3"/>
      <c r="NK263" s="3"/>
      <c r="NL263" s="3"/>
      <c r="NM263" s="3"/>
      <c r="NN263" s="3"/>
      <c r="NO263" s="3"/>
      <c r="NP263" s="3"/>
      <c r="NQ263" s="3"/>
      <c r="NR263" s="3"/>
      <c r="NS263" s="3"/>
      <c r="NT263" s="3"/>
      <c r="NU263" s="3"/>
      <c r="NV263" s="3"/>
      <c r="NW263" s="3"/>
      <c r="NX263" s="3"/>
      <c r="NY263" s="3"/>
      <c r="NZ263" s="3"/>
      <c r="OA263" s="3"/>
      <c r="OB263" s="3"/>
      <c r="OC263" s="3"/>
      <c r="OD263" s="3"/>
      <c r="OE263" s="3"/>
      <c r="OF263" s="3"/>
      <c r="OG263" s="3"/>
      <c r="OH263" s="3"/>
      <c r="OI263" s="3"/>
      <c r="OJ263" s="3"/>
      <c r="OK263" s="3"/>
      <c r="OL263" s="3"/>
      <c r="OM263" s="3"/>
      <c r="ON263" s="3"/>
      <c r="OO263" s="3"/>
      <c r="OP263" s="3"/>
      <c r="OQ263" s="3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</row>
    <row r="264" spans="3:711" x14ac:dyDescent="0.25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  <c r="IZ264" s="3"/>
      <c r="JA264" s="3"/>
      <c r="JB264" s="3"/>
      <c r="JC264" s="3"/>
      <c r="JD264" s="3"/>
      <c r="JE264" s="3"/>
      <c r="JF264" s="3"/>
      <c r="JG264" s="3"/>
      <c r="JH264" s="3"/>
      <c r="JI264" s="3"/>
      <c r="JJ264" s="3"/>
      <c r="JK264" s="3"/>
      <c r="JL264" s="3"/>
      <c r="JM264" s="3"/>
      <c r="JN264" s="3"/>
      <c r="JO264" s="3"/>
      <c r="JP264" s="3"/>
      <c r="JQ264" s="3"/>
      <c r="JR264" s="3"/>
      <c r="JS264" s="3"/>
      <c r="JT264" s="3"/>
      <c r="JU264" s="3"/>
      <c r="JV264" s="3"/>
      <c r="JW264" s="3"/>
      <c r="JX264" s="3"/>
      <c r="JY264" s="3"/>
      <c r="JZ264" s="3"/>
      <c r="KA264" s="3"/>
      <c r="KB264" s="3"/>
      <c r="KC264" s="3"/>
      <c r="KD264" s="3"/>
      <c r="KE264" s="3"/>
      <c r="KF264" s="3"/>
      <c r="KG264" s="3"/>
      <c r="KH264" s="3"/>
      <c r="KI264" s="3"/>
      <c r="KJ264" s="3"/>
      <c r="KK264" s="3"/>
      <c r="KL264" s="3"/>
      <c r="KM264" s="3"/>
      <c r="KN264" s="3"/>
      <c r="KO264" s="3"/>
      <c r="KP264" s="3"/>
      <c r="KQ264" s="3"/>
      <c r="KR264" s="3"/>
      <c r="KS264" s="3"/>
      <c r="KT264" s="3"/>
      <c r="KU264" s="3"/>
      <c r="KV264" s="3"/>
      <c r="KW264" s="3"/>
      <c r="KX264" s="3"/>
      <c r="KY264" s="3"/>
      <c r="KZ264" s="3"/>
      <c r="LA264" s="3"/>
      <c r="LB264" s="3"/>
      <c r="LC264" s="3"/>
      <c r="LD264" s="3"/>
      <c r="LE264" s="3"/>
      <c r="LF264" s="3"/>
      <c r="LG264" s="3"/>
      <c r="LH264" s="3"/>
      <c r="LI264" s="3"/>
      <c r="LJ264" s="3"/>
      <c r="LK264" s="3"/>
      <c r="LL264" s="3"/>
      <c r="LM264" s="3"/>
      <c r="LN264" s="3"/>
      <c r="LO264" s="3"/>
      <c r="LP264" s="3"/>
      <c r="LQ264" s="3"/>
      <c r="LR264" s="3"/>
      <c r="LS264" s="3"/>
      <c r="LT264" s="3"/>
      <c r="LU264" s="3"/>
      <c r="LV264" s="3"/>
      <c r="LW264" s="3"/>
      <c r="LX264" s="3"/>
      <c r="LY264" s="3"/>
      <c r="LZ264" s="3"/>
      <c r="MA264" s="3"/>
      <c r="MB264" s="3"/>
      <c r="MC264" s="3"/>
      <c r="MD264" s="3"/>
      <c r="ME264" s="3"/>
      <c r="MF264" s="3"/>
      <c r="MG264" s="3"/>
      <c r="MH264" s="3"/>
      <c r="MI264" s="3"/>
      <c r="MJ264" s="3"/>
      <c r="MK264" s="3"/>
      <c r="ML264" s="3"/>
      <c r="MM264" s="3"/>
      <c r="MN264" s="3"/>
      <c r="MO264" s="3"/>
      <c r="MP264" s="3"/>
      <c r="MQ264" s="3"/>
      <c r="MR264" s="3"/>
      <c r="MS264" s="3"/>
      <c r="MT264" s="3"/>
      <c r="MU264" s="3"/>
      <c r="MV264" s="3"/>
      <c r="MW264" s="3"/>
      <c r="MX264" s="3"/>
      <c r="MY264" s="3"/>
      <c r="MZ264" s="3"/>
      <c r="NA264" s="3"/>
      <c r="NB264" s="3"/>
      <c r="NC264" s="3"/>
      <c r="ND264" s="3"/>
      <c r="NE264" s="3"/>
      <c r="NF264" s="3"/>
      <c r="NG264" s="3"/>
      <c r="NH264" s="3"/>
      <c r="NI264" s="3"/>
      <c r="NJ264" s="3"/>
      <c r="NK264" s="3"/>
      <c r="NL264" s="3"/>
      <c r="NM264" s="3"/>
      <c r="NN264" s="3"/>
      <c r="NO264" s="3"/>
      <c r="NP264" s="3"/>
      <c r="NQ264" s="3"/>
      <c r="NR264" s="3"/>
      <c r="NS264" s="3"/>
      <c r="NT264" s="3"/>
      <c r="NU264" s="3"/>
      <c r="NV264" s="3"/>
      <c r="NW264" s="3"/>
      <c r="NX264" s="3"/>
      <c r="NY264" s="3"/>
      <c r="NZ264" s="3"/>
      <c r="OA264" s="3"/>
      <c r="OB264" s="3"/>
      <c r="OC264" s="3"/>
      <c r="OD264" s="3"/>
      <c r="OE264" s="3"/>
      <c r="OF264" s="3"/>
      <c r="OG264" s="3"/>
      <c r="OH264" s="3"/>
      <c r="OI264" s="3"/>
      <c r="OJ264" s="3"/>
      <c r="OK264" s="3"/>
      <c r="OL264" s="3"/>
      <c r="OM264" s="3"/>
      <c r="ON264" s="3"/>
      <c r="OO264" s="3"/>
      <c r="OP264" s="3"/>
      <c r="OQ264" s="3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</row>
    <row r="265" spans="3:711" x14ac:dyDescent="0.25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  <c r="IZ265" s="3"/>
      <c r="JA265" s="3"/>
      <c r="JB265" s="3"/>
      <c r="JC265" s="3"/>
      <c r="JD265" s="3"/>
      <c r="JE265" s="3"/>
      <c r="JF265" s="3"/>
      <c r="JG265" s="3"/>
      <c r="JH265" s="3"/>
      <c r="JI265" s="3"/>
      <c r="JJ265" s="3"/>
      <c r="JK265" s="3"/>
      <c r="JL265" s="3"/>
      <c r="JM265" s="3"/>
      <c r="JN265" s="3"/>
      <c r="JO265" s="3"/>
      <c r="JP265" s="3"/>
      <c r="JQ265" s="3"/>
      <c r="JR265" s="3"/>
      <c r="JS265" s="3"/>
      <c r="JT265" s="3"/>
      <c r="JU265" s="3"/>
      <c r="JV265" s="3"/>
      <c r="JW265" s="3"/>
      <c r="JX265" s="3"/>
      <c r="JY265" s="3"/>
      <c r="JZ265" s="3"/>
      <c r="KA265" s="3"/>
      <c r="KB265" s="3"/>
      <c r="KC265" s="3"/>
      <c r="KD265" s="3"/>
      <c r="KE265" s="3"/>
      <c r="KF265" s="3"/>
      <c r="KG265" s="3"/>
      <c r="KH265" s="3"/>
      <c r="KI265" s="3"/>
      <c r="KJ265" s="3"/>
      <c r="KK265" s="3"/>
      <c r="KL265" s="3"/>
      <c r="KM265" s="3"/>
      <c r="KN265" s="3"/>
      <c r="KO265" s="3"/>
      <c r="KP265" s="3"/>
      <c r="KQ265" s="3"/>
      <c r="KR265" s="3"/>
      <c r="KS265" s="3"/>
      <c r="KT265" s="3"/>
      <c r="KU265" s="3"/>
      <c r="KV265" s="3"/>
      <c r="KW265" s="3"/>
      <c r="KX265" s="3"/>
      <c r="KY265" s="3"/>
      <c r="KZ265" s="3"/>
      <c r="LA265" s="3"/>
      <c r="LB265" s="3"/>
      <c r="LC265" s="3"/>
      <c r="LD265" s="3"/>
      <c r="LE265" s="3"/>
      <c r="LF265" s="3"/>
      <c r="LG265" s="3"/>
      <c r="LH265" s="3"/>
      <c r="LI265" s="3"/>
      <c r="LJ265" s="3"/>
      <c r="LK265" s="3"/>
      <c r="LL265" s="3"/>
      <c r="LM265" s="3"/>
      <c r="LN265" s="3"/>
      <c r="LO265" s="3"/>
      <c r="LP265" s="3"/>
      <c r="LQ265" s="3"/>
      <c r="LR265" s="3"/>
      <c r="LS265" s="3"/>
      <c r="LT265" s="3"/>
      <c r="LU265" s="3"/>
      <c r="LV265" s="3"/>
      <c r="LW265" s="3"/>
      <c r="LX265" s="3"/>
      <c r="LY265" s="3"/>
      <c r="LZ265" s="3"/>
      <c r="MA265" s="3"/>
      <c r="MB265" s="3"/>
      <c r="MC265" s="3"/>
      <c r="MD265" s="3"/>
      <c r="ME265" s="3"/>
      <c r="MF265" s="3"/>
      <c r="MG265" s="3"/>
      <c r="MH265" s="3"/>
      <c r="MI265" s="3"/>
      <c r="MJ265" s="3"/>
      <c r="MK265" s="3"/>
      <c r="ML265" s="3"/>
      <c r="MM265" s="3"/>
      <c r="MN265" s="3"/>
      <c r="MO265" s="3"/>
      <c r="MP265" s="3"/>
      <c r="MQ265" s="3"/>
      <c r="MR265" s="3"/>
      <c r="MS265" s="3"/>
      <c r="MT265" s="3"/>
      <c r="MU265" s="3"/>
      <c r="MV265" s="3"/>
      <c r="MW265" s="3"/>
      <c r="MX265" s="3"/>
      <c r="MY265" s="3"/>
      <c r="MZ265" s="3"/>
      <c r="NA265" s="3"/>
      <c r="NB265" s="3"/>
      <c r="NC265" s="3"/>
      <c r="ND265" s="3"/>
      <c r="NE265" s="3"/>
      <c r="NF265" s="3"/>
      <c r="NG265" s="3"/>
      <c r="NH265" s="3"/>
      <c r="NI265" s="3"/>
      <c r="NJ265" s="3"/>
      <c r="NK265" s="3"/>
      <c r="NL265" s="3"/>
      <c r="NM265" s="3"/>
      <c r="NN265" s="3"/>
      <c r="NO265" s="3"/>
      <c r="NP265" s="3"/>
      <c r="NQ265" s="3"/>
      <c r="NR265" s="3"/>
      <c r="NS265" s="3"/>
      <c r="NT265" s="3"/>
      <c r="NU265" s="3"/>
      <c r="NV265" s="3"/>
      <c r="NW265" s="3"/>
      <c r="NX265" s="3"/>
      <c r="NY265" s="3"/>
      <c r="NZ265" s="3"/>
      <c r="OA265" s="3"/>
      <c r="OB265" s="3"/>
      <c r="OC265" s="3"/>
      <c r="OD265" s="3"/>
      <c r="OE265" s="3"/>
      <c r="OF265" s="3"/>
      <c r="OG265" s="3"/>
      <c r="OH265" s="3"/>
      <c r="OI265" s="3"/>
      <c r="OJ265" s="3"/>
      <c r="OK265" s="3"/>
      <c r="OL265" s="3"/>
      <c r="OM265" s="3"/>
      <c r="ON265" s="3"/>
      <c r="OO265" s="3"/>
      <c r="OP265" s="3"/>
      <c r="OQ265" s="3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</row>
    <row r="266" spans="3:711" x14ac:dyDescent="0.25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/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/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3"/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/>
      <c r="MD266" s="3"/>
      <c r="ME266" s="3"/>
      <c r="MF266" s="3"/>
      <c r="MG266" s="3"/>
      <c r="MH266" s="3"/>
      <c r="MI266" s="3"/>
      <c r="MJ266" s="3"/>
      <c r="MK266" s="3"/>
      <c r="ML266" s="3"/>
      <c r="MM266" s="3"/>
      <c r="MN266" s="3"/>
      <c r="MO266" s="3"/>
      <c r="MP266" s="3"/>
      <c r="MQ266" s="3"/>
      <c r="MR266" s="3"/>
      <c r="MS266" s="3"/>
      <c r="MT266" s="3"/>
      <c r="MU266" s="3"/>
      <c r="MV266" s="3"/>
      <c r="MW266" s="3"/>
      <c r="MX266" s="3"/>
      <c r="MY266" s="3"/>
      <c r="MZ266" s="3"/>
      <c r="NA266" s="3"/>
      <c r="NB266" s="3"/>
      <c r="NC266" s="3"/>
      <c r="ND266" s="3"/>
      <c r="NE266" s="3"/>
      <c r="NF266" s="3"/>
      <c r="NG266" s="3"/>
      <c r="NH266" s="3"/>
      <c r="NI266" s="3"/>
      <c r="NJ266" s="3"/>
      <c r="NK266" s="3"/>
      <c r="NL266" s="3"/>
      <c r="NM266" s="3"/>
      <c r="NN266" s="3"/>
      <c r="NO266" s="3"/>
      <c r="NP266" s="3"/>
      <c r="NQ266" s="3"/>
      <c r="NR266" s="3"/>
      <c r="NS266" s="3"/>
      <c r="NT266" s="3"/>
      <c r="NU266" s="3"/>
      <c r="NV266" s="3"/>
      <c r="NW266" s="3"/>
      <c r="NX266" s="3"/>
      <c r="NY266" s="3"/>
      <c r="NZ266" s="3"/>
      <c r="OA266" s="3"/>
      <c r="OB266" s="3"/>
      <c r="OC266" s="3"/>
      <c r="OD266" s="3"/>
      <c r="OE266" s="3"/>
      <c r="OF266" s="3"/>
      <c r="OG266" s="3"/>
      <c r="OH266" s="3"/>
      <c r="OI266" s="3"/>
      <c r="OJ266" s="3"/>
      <c r="OK266" s="3"/>
      <c r="OL266" s="3"/>
      <c r="OM266" s="3"/>
      <c r="ON266" s="3"/>
      <c r="OO266" s="3"/>
      <c r="OP266" s="3"/>
      <c r="OQ266" s="3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</row>
    <row r="267" spans="3:711" x14ac:dyDescent="0.25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  <c r="IZ267" s="3"/>
      <c r="JA267" s="3"/>
      <c r="JB267" s="3"/>
      <c r="JC267" s="3"/>
      <c r="JD267" s="3"/>
      <c r="JE267" s="3"/>
      <c r="JF267" s="3"/>
      <c r="JG267" s="3"/>
      <c r="JH267" s="3"/>
      <c r="JI267" s="3"/>
      <c r="JJ267" s="3"/>
      <c r="JK267" s="3"/>
      <c r="JL267" s="3"/>
      <c r="JM267" s="3"/>
      <c r="JN267" s="3"/>
      <c r="JO267" s="3"/>
      <c r="JP267" s="3"/>
      <c r="JQ267" s="3"/>
      <c r="JR267" s="3"/>
      <c r="JS267" s="3"/>
      <c r="JT267" s="3"/>
      <c r="JU267" s="3"/>
      <c r="JV267" s="3"/>
      <c r="JW267" s="3"/>
      <c r="JX267" s="3"/>
      <c r="JY267" s="3"/>
      <c r="JZ267" s="3"/>
      <c r="KA267" s="3"/>
      <c r="KB267" s="3"/>
      <c r="KC267" s="3"/>
      <c r="KD267" s="3"/>
      <c r="KE267" s="3"/>
      <c r="KF267" s="3"/>
      <c r="KG267" s="3"/>
      <c r="KH267" s="3"/>
      <c r="KI267" s="3"/>
      <c r="KJ267" s="3"/>
      <c r="KK267" s="3"/>
      <c r="KL267" s="3"/>
      <c r="KM267" s="3"/>
      <c r="KN267" s="3"/>
      <c r="KO267" s="3"/>
      <c r="KP267" s="3"/>
      <c r="KQ267" s="3"/>
      <c r="KR267" s="3"/>
      <c r="KS267" s="3"/>
      <c r="KT267" s="3"/>
      <c r="KU267" s="3"/>
      <c r="KV267" s="3"/>
      <c r="KW267" s="3"/>
      <c r="KX267" s="3"/>
      <c r="KY267" s="3"/>
      <c r="KZ267" s="3"/>
      <c r="LA267" s="3"/>
      <c r="LB267" s="3"/>
      <c r="LC267" s="3"/>
      <c r="LD267" s="3"/>
      <c r="LE267" s="3"/>
      <c r="LF267" s="3"/>
      <c r="LG267" s="3"/>
      <c r="LH267" s="3"/>
      <c r="LI267" s="3"/>
      <c r="LJ267" s="3"/>
      <c r="LK267" s="3"/>
      <c r="LL267" s="3"/>
      <c r="LM267" s="3"/>
      <c r="LN267" s="3"/>
      <c r="LO267" s="3"/>
      <c r="LP267" s="3"/>
      <c r="LQ267" s="3"/>
      <c r="LR267" s="3"/>
      <c r="LS267" s="3"/>
      <c r="LT267" s="3"/>
      <c r="LU267" s="3"/>
      <c r="LV267" s="3"/>
      <c r="LW267" s="3"/>
      <c r="LX267" s="3"/>
      <c r="LY267" s="3"/>
      <c r="LZ267" s="3"/>
      <c r="MA267" s="3"/>
      <c r="MB267" s="3"/>
      <c r="MC267" s="3"/>
      <c r="MD267" s="3"/>
      <c r="ME267" s="3"/>
      <c r="MF267" s="3"/>
      <c r="MG267" s="3"/>
      <c r="MH267" s="3"/>
      <c r="MI267" s="3"/>
      <c r="MJ267" s="3"/>
      <c r="MK267" s="3"/>
      <c r="ML267" s="3"/>
      <c r="MM267" s="3"/>
      <c r="MN267" s="3"/>
      <c r="MO267" s="3"/>
      <c r="MP267" s="3"/>
      <c r="MQ267" s="3"/>
      <c r="MR267" s="3"/>
      <c r="MS267" s="3"/>
      <c r="MT267" s="3"/>
      <c r="MU267" s="3"/>
      <c r="MV267" s="3"/>
      <c r="MW267" s="3"/>
      <c r="MX267" s="3"/>
      <c r="MY267" s="3"/>
      <c r="MZ267" s="3"/>
      <c r="NA267" s="3"/>
      <c r="NB267" s="3"/>
      <c r="NC267" s="3"/>
      <c r="ND267" s="3"/>
      <c r="NE267" s="3"/>
      <c r="NF267" s="3"/>
      <c r="NG267" s="3"/>
      <c r="NH267" s="3"/>
      <c r="NI267" s="3"/>
      <c r="NJ267" s="3"/>
      <c r="NK267" s="3"/>
      <c r="NL267" s="3"/>
      <c r="NM267" s="3"/>
      <c r="NN267" s="3"/>
      <c r="NO267" s="3"/>
      <c r="NP267" s="3"/>
      <c r="NQ267" s="3"/>
      <c r="NR267" s="3"/>
      <c r="NS267" s="3"/>
      <c r="NT267" s="3"/>
      <c r="NU267" s="3"/>
      <c r="NV267" s="3"/>
      <c r="NW267" s="3"/>
      <c r="NX267" s="3"/>
      <c r="NY267" s="3"/>
      <c r="NZ267" s="3"/>
      <c r="OA267" s="3"/>
      <c r="OB267" s="3"/>
      <c r="OC267" s="3"/>
      <c r="OD267" s="3"/>
      <c r="OE267" s="3"/>
      <c r="OF267" s="3"/>
      <c r="OG267" s="3"/>
      <c r="OH267" s="3"/>
      <c r="OI267" s="3"/>
      <c r="OJ267" s="3"/>
      <c r="OK267" s="3"/>
      <c r="OL267" s="3"/>
      <c r="OM267" s="3"/>
      <c r="ON267" s="3"/>
      <c r="OO267" s="3"/>
      <c r="OP267" s="3"/>
      <c r="OQ267" s="3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</row>
    <row r="268" spans="3:711" x14ac:dyDescent="0.25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  <c r="IZ268" s="3"/>
      <c r="JA268" s="3"/>
      <c r="JB268" s="3"/>
      <c r="JC268" s="3"/>
      <c r="JD268" s="3"/>
      <c r="JE268" s="3"/>
      <c r="JF268" s="3"/>
      <c r="JG268" s="3"/>
      <c r="JH268" s="3"/>
      <c r="JI268" s="3"/>
      <c r="JJ268" s="3"/>
      <c r="JK268" s="3"/>
      <c r="JL268" s="3"/>
      <c r="JM268" s="3"/>
      <c r="JN268" s="3"/>
      <c r="JO268" s="3"/>
      <c r="JP268" s="3"/>
      <c r="JQ268" s="3"/>
      <c r="JR268" s="3"/>
      <c r="JS268" s="3"/>
      <c r="JT268" s="3"/>
      <c r="JU268" s="3"/>
      <c r="JV268" s="3"/>
      <c r="JW268" s="3"/>
      <c r="JX268" s="3"/>
      <c r="JY268" s="3"/>
      <c r="JZ268" s="3"/>
      <c r="KA268" s="3"/>
      <c r="KB268" s="3"/>
      <c r="KC268" s="3"/>
      <c r="KD268" s="3"/>
      <c r="KE268" s="3"/>
      <c r="KF268" s="3"/>
      <c r="KG268" s="3"/>
      <c r="KH268" s="3"/>
      <c r="KI268" s="3"/>
      <c r="KJ268" s="3"/>
      <c r="KK268" s="3"/>
      <c r="KL268" s="3"/>
      <c r="KM268" s="3"/>
      <c r="KN268" s="3"/>
      <c r="KO268" s="3"/>
      <c r="KP268" s="3"/>
      <c r="KQ268" s="3"/>
      <c r="KR268" s="3"/>
      <c r="KS268" s="3"/>
      <c r="KT268" s="3"/>
      <c r="KU268" s="3"/>
      <c r="KV268" s="3"/>
      <c r="KW268" s="3"/>
      <c r="KX268" s="3"/>
      <c r="KY268" s="3"/>
      <c r="KZ268" s="3"/>
      <c r="LA268" s="3"/>
      <c r="LB268" s="3"/>
      <c r="LC268" s="3"/>
      <c r="LD268" s="3"/>
      <c r="LE268" s="3"/>
      <c r="LF268" s="3"/>
      <c r="LG268" s="3"/>
      <c r="LH268" s="3"/>
      <c r="LI268" s="3"/>
      <c r="LJ268" s="3"/>
      <c r="LK268" s="3"/>
      <c r="LL268" s="3"/>
      <c r="LM268" s="3"/>
      <c r="LN268" s="3"/>
      <c r="LO268" s="3"/>
      <c r="LP268" s="3"/>
      <c r="LQ268" s="3"/>
      <c r="LR268" s="3"/>
      <c r="LS268" s="3"/>
      <c r="LT268" s="3"/>
      <c r="LU268" s="3"/>
      <c r="LV268" s="3"/>
      <c r="LW268" s="3"/>
      <c r="LX268" s="3"/>
      <c r="LY268" s="3"/>
      <c r="LZ268" s="3"/>
      <c r="MA268" s="3"/>
      <c r="MB268" s="3"/>
      <c r="MC268" s="3"/>
      <c r="MD268" s="3"/>
      <c r="ME268" s="3"/>
      <c r="MF268" s="3"/>
      <c r="MG268" s="3"/>
      <c r="MH268" s="3"/>
      <c r="MI268" s="3"/>
      <c r="MJ268" s="3"/>
      <c r="MK268" s="3"/>
      <c r="ML268" s="3"/>
      <c r="MM268" s="3"/>
      <c r="MN268" s="3"/>
      <c r="MO268" s="3"/>
      <c r="MP268" s="3"/>
      <c r="MQ268" s="3"/>
      <c r="MR268" s="3"/>
      <c r="MS268" s="3"/>
      <c r="MT268" s="3"/>
      <c r="MU268" s="3"/>
      <c r="MV268" s="3"/>
      <c r="MW268" s="3"/>
      <c r="MX268" s="3"/>
      <c r="MY268" s="3"/>
      <c r="MZ268" s="3"/>
      <c r="NA268" s="3"/>
      <c r="NB268" s="3"/>
      <c r="NC268" s="3"/>
      <c r="ND268" s="3"/>
      <c r="NE268" s="3"/>
      <c r="NF268" s="3"/>
      <c r="NG268" s="3"/>
      <c r="NH268" s="3"/>
      <c r="NI268" s="3"/>
      <c r="NJ268" s="3"/>
      <c r="NK268" s="3"/>
      <c r="NL268" s="3"/>
      <c r="NM268" s="3"/>
      <c r="NN268" s="3"/>
      <c r="NO268" s="3"/>
      <c r="NP268" s="3"/>
      <c r="NQ268" s="3"/>
      <c r="NR268" s="3"/>
      <c r="NS268" s="3"/>
      <c r="NT268" s="3"/>
      <c r="NU268" s="3"/>
      <c r="NV268" s="3"/>
      <c r="NW268" s="3"/>
      <c r="NX268" s="3"/>
      <c r="NY268" s="3"/>
      <c r="NZ268" s="3"/>
      <c r="OA268" s="3"/>
      <c r="OB268" s="3"/>
      <c r="OC268" s="3"/>
      <c r="OD268" s="3"/>
      <c r="OE268" s="3"/>
      <c r="OF268" s="3"/>
      <c r="OG268" s="3"/>
      <c r="OH268" s="3"/>
      <c r="OI268" s="3"/>
      <c r="OJ268" s="3"/>
      <c r="OK268" s="3"/>
      <c r="OL268" s="3"/>
      <c r="OM268" s="3"/>
      <c r="ON268" s="3"/>
      <c r="OO268" s="3"/>
      <c r="OP268" s="3"/>
      <c r="OQ268" s="3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</row>
    <row r="269" spans="3:711" x14ac:dyDescent="0.25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  <c r="IY269" s="3"/>
      <c r="IZ269" s="3"/>
      <c r="JA269" s="3"/>
      <c r="JB269" s="3"/>
      <c r="JC269" s="3"/>
      <c r="JD269" s="3"/>
      <c r="JE269" s="3"/>
      <c r="JF269" s="3"/>
      <c r="JG269" s="3"/>
      <c r="JH269" s="3"/>
      <c r="JI269" s="3"/>
      <c r="JJ269" s="3"/>
      <c r="JK269" s="3"/>
      <c r="JL269" s="3"/>
      <c r="JM269" s="3"/>
      <c r="JN269" s="3"/>
      <c r="JO269" s="3"/>
      <c r="JP269" s="3"/>
      <c r="JQ269" s="3"/>
      <c r="JR269" s="3"/>
      <c r="JS269" s="3"/>
      <c r="JT269" s="3"/>
      <c r="JU269" s="3"/>
      <c r="JV269" s="3"/>
      <c r="JW269" s="3"/>
      <c r="JX269" s="3"/>
      <c r="JY269" s="3"/>
      <c r="JZ269" s="3"/>
      <c r="KA269" s="3"/>
      <c r="KB269" s="3"/>
      <c r="KC269" s="3"/>
      <c r="KD269" s="3"/>
      <c r="KE269" s="3"/>
      <c r="KF269" s="3"/>
      <c r="KG269" s="3"/>
      <c r="KH269" s="3"/>
      <c r="KI269" s="3"/>
      <c r="KJ269" s="3"/>
      <c r="KK269" s="3"/>
      <c r="KL269" s="3"/>
      <c r="KM269" s="3"/>
      <c r="KN269" s="3"/>
      <c r="KO269" s="3"/>
      <c r="KP269" s="3"/>
      <c r="KQ269" s="3"/>
      <c r="KR269" s="3"/>
      <c r="KS269" s="3"/>
      <c r="KT269" s="3"/>
      <c r="KU269" s="3"/>
      <c r="KV269" s="3"/>
      <c r="KW269" s="3"/>
      <c r="KX269" s="3"/>
      <c r="KY269" s="3"/>
      <c r="KZ269" s="3"/>
      <c r="LA269" s="3"/>
      <c r="LB269" s="3"/>
      <c r="LC269" s="3"/>
      <c r="LD269" s="3"/>
      <c r="LE269" s="3"/>
      <c r="LF269" s="3"/>
      <c r="LG269" s="3"/>
      <c r="LH269" s="3"/>
      <c r="LI269" s="3"/>
      <c r="LJ269" s="3"/>
      <c r="LK269" s="3"/>
      <c r="LL269" s="3"/>
      <c r="LM269" s="3"/>
      <c r="LN269" s="3"/>
      <c r="LO269" s="3"/>
      <c r="LP269" s="3"/>
      <c r="LQ269" s="3"/>
      <c r="LR269" s="3"/>
      <c r="LS269" s="3"/>
      <c r="LT269" s="3"/>
      <c r="LU269" s="3"/>
      <c r="LV269" s="3"/>
      <c r="LW269" s="3"/>
      <c r="LX269" s="3"/>
      <c r="LY269" s="3"/>
      <c r="LZ269" s="3"/>
      <c r="MA269" s="3"/>
      <c r="MB269" s="3"/>
      <c r="MC269" s="3"/>
      <c r="MD269" s="3"/>
      <c r="ME269" s="3"/>
      <c r="MF269" s="3"/>
      <c r="MG269" s="3"/>
      <c r="MH269" s="3"/>
      <c r="MI269" s="3"/>
      <c r="MJ269" s="3"/>
      <c r="MK269" s="3"/>
      <c r="ML269" s="3"/>
      <c r="MM269" s="3"/>
      <c r="MN269" s="3"/>
      <c r="MO269" s="3"/>
      <c r="MP269" s="3"/>
      <c r="MQ269" s="3"/>
      <c r="MR269" s="3"/>
      <c r="MS269" s="3"/>
      <c r="MT269" s="3"/>
      <c r="MU269" s="3"/>
      <c r="MV269" s="3"/>
      <c r="MW269" s="3"/>
      <c r="MX269" s="3"/>
      <c r="MY269" s="3"/>
      <c r="MZ269" s="3"/>
      <c r="NA269" s="3"/>
      <c r="NB269" s="3"/>
      <c r="NC269" s="3"/>
      <c r="ND269" s="3"/>
      <c r="NE269" s="3"/>
      <c r="NF269" s="3"/>
      <c r="NG269" s="3"/>
      <c r="NH269" s="3"/>
      <c r="NI269" s="3"/>
      <c r="NJ269" s="3"/>
      <c r="NK269" s="3"/>
      <c r="NL269" s="3"/>
      <c r="NM269" s="3"/>
      <c r="NN269" s="3"/>
      <c r="NO269" s="3"/>
      <c r="NP269" s="3"/>
      <c r="NQ269" s="3"/>
      <c r="NR269" s="3"/>
      <c r="NS269" s="3"/>
      <c r="NT269" s="3"/>
      <c r="NU269" s="3"/>
      <c r="NV269" s="3"/>
      <c r="NW269" s="3"/>
      <c r="NX269" s="3"/>
      <c r="NY269" s="3"/>
      <c r="NZ269" s="3"/>
      <c r="OA269" s="3"/>
      <c r="OB269" s="3"/>
      <c r="OC269" s="3"/>
      <c r="OD269" s="3"/>
      <c r="OE269" s="3"/>
      <c r="OF269" s="3"/>
      <c r="OG269" s="3"/>
      <c r="OH269" s="3"/>
      <c r="OI269" s="3"/>
      <c r="OJ269" s="3"/>
      <c r="OK269" s="3"/>
      <c r="OL269" s="3"/>
      <c r="OM269" s="3"/>
      <c r="ON269" s="3"/>
      <c r="OO269" s="3"/>
      <c r="OP269" s="3"/>
      <c r="OQ269" s="3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</row>
    <row r="270" spans="3:711" x14ac:dyDescent="0.25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  <c r="IZ270" s="3"/>
      <c r="JA270" s="3"/>
      <c r="JB270" s="3"/>
      <c r="JC270" s="3"/>
      <c r="JD270" s="3"/>
      <c r="JE270" s="3"/>
      <c r="JF270" s="3"/>
      <c r="JG270" s="3"/>
      <c r="JH270" s="3"/>
      <c r="JI270" s="3"/>
      <c r="JJ270" s="3"/>
      <c r="JK270" s="3"/>
      <c r="JL270" s="3"/>
      <c r="JM270" s="3"/>
      <c r="JN270" s="3"/>
      <c r="JO270" s="3"/>
      <c r="JP270" s="3"/>
      <c r="JQ270" s="3"/>
      <c r="JR270" s="3"/>
      <c r="JS270" s="3"/>
      <c r="JT270" s="3"/>
      <c r="JU270" s="3"/>
      <c r="JV270" s="3"/>
      <c r="JW270" s="3"/>
      <c r="JX270" s="3"/>
      <c r="JY270" s="3"/>
      <c r="JZ270" s="3"/>
      <c r="KA270" s="3"/>
      <c r="KB270" s="3"/>
      <c r="KC270" s="3"/>
      <c r="KD270" s="3"/>
      <c r="KE270" s="3"/>
      <c r="KF270" s="3"/>
      <c r="KG270" s="3"/>
      <c r="KH270" s="3"/>
      <c r="KI270" s="3"/>
      <c r="KJ270" s="3"/>
      <c r="KK270" s="3"/>
      <c r="KL270" s="3"/>
      <c r="KM270" s="3"/>
      <c r="KN270" s="3"/>
      <c r="KO270" s="3"/>
      <c r="KP270" s="3"/>
      <c r="KQ270" s="3"/>
      <c r="KR270" s="3"/>
      <c r="KS270" s="3"/>
      <c r="KT270" s="3"/>
      <c r="KU270" s="3"/>
      <c r="KV270" s="3"/>
      <c r="KW270" s="3"/>
      <c r="KX270" s="3"/>
      <c r="KY270" s="3"/>
      <c r="KZ270" s="3"/>
      <c r="LA270" s="3"/>
      <c r="LB270" s="3"/>
      <c r="LC270" s="3"/>
      <c r="LD270" s="3"/>
      <c r="LE270" s="3"/>
      <c r="LF270" s="3"/>
      <c r="LG270" s="3"/>
      <c r="LH270" s="3"/>
      <c r="LI270" s="3"/>
      <c r="LJ270" s="3"/>
      <c r="LK270" s="3"/>
      <c r="LL270" s="3"/>
      <c r="LM270" s="3"/>
      <c r="LN270" s="3"/>
      <c r="LO270" s="3"/>
      <c r="LP270" s="3"/>
      <c r="LQ270" s="3"/>
      <c r="LR270" s="3"/>
      <c r="LS270" s="3"/>
      <c r="LT270" s="3"/>
      <c r="LU270" s="3"/>
      <c r="LV270" s="3"/>
      <c r="LW270" s="3"/>
      <c r="LX270" s="3"/>
      <c r="LY270" s="3"/>
      <c r="LZ270" s="3"/>
      <c r="MA270" s="3"/>
      <c r="MB270" s="3"/>
      <c r="MC270" s="3"/>
      <c r="MD270" s="3"/>
      <c r="ME270" s="3"/>
      <c r="MF270" s="3"/>
      <c r="MG270" s="3"/>
      <c r="MH270" s="3"/>
      <c r="MI270" s="3"/>
      <c r="MJ270" s="3"/>
      <c r="MK270" s="3"/>
      <c r="ML270" s="3"/>
      <c r="MM270" s="3"/>
      <c r="MN270" s="3"/>
      <c r="MO270" s="3"/>
      <c r="MP270" s="3"/>
      <c r="MQ270" s="3"/>
      <c r="MR270" s="3"/>
      <c r="MS270" s="3"/>
      <c r="MT270" s="3"/>
      <c r="MU270" s="3"/>
      <c r="MV270" s="3"/>
      <c r="MW270" s="3"/>
      <c r="MX270" s="3"/>
      <c r="MY270" s="3"/>
      <c r="MZ270" s="3"/>
      <c r="NA270" s="3"/>
      <c r="NB270" s="3"/>
      <c r="NC270" s="3"/>
      <c r="ND270" s="3"/>
      <c r="NE270" s="3"/>
      <c r="NF270" s="3"/>
      <c r="NG270" s="3"/>
      <c r="NH270" s="3"/>
      <c r="NI270" s="3"/>
      <c r="NJ270" s="3"/>
      <c r="NK270" s="3"/>
      <c r="NL270" s="3"/>
      <c r="NM270" s="3"/>
      <c r="NN270" s="3"/>
      <c r="NO270" s="3"/>
      <c r="NP270" s="3"/>
      <c r="NQ270" s="3"/>
      <c r="NR270" s="3"/>
      <c r="NS270" s="3"/>
      <c r="NT270" s="3"/>
      <c r="NU270" s="3"/>
      <c r="NV270" s="3"/>
      <c r="NW270" s="3"/>
      <c r="NX270" s="3"/>
      <c r="NY270" s="3"/>
      <c r="NZ270" s="3"/>
      <c r="OA270" s="3"/>
      <c r="OB270" s="3"/>
      <c r="OC270" s="3"/>
      <c r="OD270" s="3"/>
      <c r="OE270" s="3"/>
      <c r="OF270" s="3"/>
      <c r="OG270" s="3"/>
      <c r="OH270" s="3"/>
      <c r="OI270" s="3"/>
      <c r="OJ270" s="3"/>
      <c r="OK270" s="3"/>
      <c r="OL270" s="3"/>
      <c r="OM270" s="3"/>
      <c r="ON270" s="3"/>
      <c r="OO270" s="3"/>
      <c r="OP270" s="3"/>
      <c r="OQ270" s="3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</row>
    <row r="271" spans="3:711" x14ac:dyDescent="0.25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  <c r="IZ271" s="3"/>
      <c r="JA271" s="3"/>
      <c r="JB271" s="3"/>
      <c r="JC271" s="3"/>
      <c r="JD271" s="3"/>
      <c r="JE271" s="3"/>
      <c r="JF271" s="3"/>
      <c r="JG271" s="3"/>
      <c r="JH271" s="3"/>
      <c r="JI271" s="3"/>
      <c r="JJ271" s="3"/>
      <c r="JK271" s="3"/>
      <c r="JL271" s="3"/>
      <c r="JM271" s="3"/>
      <c r="JN271" s="3"/>
      <c r="JO271" s="3"/>
      <c r="JP271" s="3"/>
      <c r="JQ271" s="3"/>
      <c r="JR271" s="3"/>
      <c r="JS271" s="3"/>
      <c r="JT271" s="3"/>
      <c r="JU271" s="3"/>
      <c r="JV271" s="3"/>
      <c r="JW271" s="3"/>
      <c r="JX271" s="3"/>
      <c r="JY271" s="3"/>
      <c r="JZ271" s="3"/>
      <c r="KA271" s="3"/>
      <c r="KB271" s="3"/>
      <c r="KC271" s="3"/>
      <c r="KD271" s="3"/>
      <c r="KE271" s="3"/>
      <c r="KF271" s="3"/>
      <c r="KG271" s="3"/>
      <c r="KH271" s="3"/>
      <c r="KI271" s="3"/>
      <c r="KJ271" s="3"/>
      <c r="KK271" s="3"/>
      <c r="KL271" s="3"/>
      <c r="KM271" s="3"/>
      <c r="KN271" s="3"/>
      <c r="KO271" s="3"/>
      <c r="KP271" s="3"/>
      <c r="KQ271" s="3"/>
      <c r="KR271" s="3"/>
      <c r="KS271" s="3"/>
      <c r="KT271" s="3"/>
      <c r="KU271" s="3"/>
      <c r="KV271" s="3"/>
      <c r="KW271" s="3"/>
      <c r="KX271" s="3"/>
      <c r="KY271" s="3"/>
      <c r="KZ271" s="3"/>
      <c r="LA271" s="3"/>
      <c r="LB271" s="3"/>
      <c r="LC271" s="3"/>
      <c r="LD271" s="3"/>
      <c r="LE271" s="3"/>
      <c r="LF271" s="3"/>
      <c r="LG271" s="3"/>
      <c r="LH271" s="3"/>
      <c r="LI271" s="3"/>
      <c r="LJ271" s="3"/>
      <c r="LK271" s="3"/>
      <c r="LL271" s="3"/>
      <c r="LM271" s="3"/>
      <c r="LN271" s="3"/>
      <c r="LO271" s="3"/>
      <c r="LP271" s="3"/>
      <c r="LQ271" s="3"/>
      <c r="LR271" s="3"/>
      <c r="LS271" s="3"/>
      <c r="LT271" s="3"/>
      <c r="LU271" s="3"/>
      <c r="LV271" s="3"/>
      <c r="LW271" s="3"/>
      <c r="LX271" s="3"/>
      <c r="LY271" s="3"/>
      <c r="LZ271" s="3"/>
      <c r="MA271" s="3"/>
      <c r="MB271" s="3"/>
      <c r="MC271" s="3"/>
      <c r="MD271" s="3"/>
      <c r="ME271" s="3"/>
      <c r="MF271" s="3"/>
      <c r="MG271" s="3"/>
      <c r="MH271" s="3"/>
      <c r="MI271" s="3"/>
      <c r="MJ271" s="3"/>
      <c r="MK271" s="3"/>
      <c r="ML271" s="3"/>
      <c r="MM271" s="3"/>
      <c r="MN271" s="3"/>
      <c r="MO271" s="3"/>
      <c r="MP271" s="3"/>
      <c r="MQ271" s="3"/>
      <c r="MR271" s="3"/>
      <c r="MS271" s="3"/>
      <c r="MT271" s="3"/>
      <c r="MU271" s="3"/>
      <c r="MV271" s="3"/>
      <c r="MW271" s="3"/>
      <c r="MX271" s="3"/>
      <c r="MY271" s="3"/>
      <c r="MZ271" s="3"/>
      <c r="NA271" s="3"/>
      <c r="NB271" s="3"/>
      <c r="NC271" s="3"/>
      <c r="ND271" s="3"/>
      <c r="NE271" s="3"/>
      <c r="NF271" s="3"/>
      <c r="NG271" s="3"/>
      <c r="NH271" s="3"/>
      <c r="NI271" s="3"/>
      <c r="NJ271" s="3"/>
      <c r="NK271" s="3"/>
      <c r="NL271" s="3"/>
      <c r="NM271" s="3"/>
      <c r="NN271" s="3"/>
      <c r="NO271" s="3"/>
      <c r="NP271" s="3"/>
      <c r="NQ271" s="3"/>
      <c r="NR271" s="3"/>
      <c r="NS271" s="3"/>
      <c r="NT271" s="3"/>
      <c r="NU271" s="3"/>
      <c r="NV271" s="3"/>
      <c r="NW271" s="3"/>
      <c r="NX271" s="3"/>
      <c r="NY271" s="3"/>
      <c r="NZ271" s="3"/>
      <c r="OA271" s="3"/>
      <c r="OB271" s="3"/>
      <c r="OC271" s="3"/>
      <c r="OD271" s="3"/>
      <c r="OE271" s="3"/>
      <c r="OF271" s="3"/>
      <c r="OG271" s="3"/>
      <c r="OH271" s="3"/>
      <c r="OI271" s="3"/>
      <c r="OJ271" s="3"/>
      <c r="OK271" s="3"/>
      <c r="OL271" s="3"/>
      <c r="OM271" s="3"/>
      <c r="ON271" s="3"/>
      <c r="OO271" s="3"/>
      <c r="OP271" s="3"/>
      <c r="OQ271" s="3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</row>
    <row r="272" spans="3:711" x14ac:dyDescent="0.25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  <c r="IY272" s="3"/>
      <c r="IZ272" s="3"/>
      <c r="JA272" s="3"/>
      <c r="JB272" s="3"/>
      <c r="JC272" s="3"/>
      <c r="JD272" s="3"/>
      <c r="JE272" s="3"/>
      <c r="JF272" s="3"/>
      <c r="JG272" s="3"/>
      <c r="JH272" s="3"/>
      <c r="JI272" s="3"/>
      <c r="JJ272" s="3"/>
      <c r="JK272" s="3"/>
      <c r="JL272" s="3"/>
      <c r="JM272" s="3"/>
      <c r="JN272" s="3"/>
      <c r="JO272" s="3"/>
      <c r="JP272" s="3"/>
      <c r="JQ272" s="3"/>
      <c r="JR272" s="3"/>
      <c r="JS272" s="3"/>
      <c r="JT272" s="3"/>
      <c r="JU272" s="3"/>
      <c r="JV272" s="3"/>
      <c r="JW272" s="3"/>
      <c r="JX272" s="3"/>
      <c r="JY272" s="3"/>
      <c r="JZ272" s="3"/>
      <c r="KA272" s="3"/>
      <c r="KB272" s="3"/>
      <c r="KC272" s="3"/>
      <c r="KD272" s="3"/>
      <c r="KE272" s="3"/>
      <c r="KF272" s="3"/>
      <c r="KG272" s="3"/>
      <c r="KH272" s="3"/>
      <c r="KI272" s="3"/>
      <c r="KJ272" s="3"/>
      <c r="KK272" s="3"/>
      <c r="KL272" s="3"/>
      <c r="KM272" s="3"/>
      <c r="KN272" s="3"/>
      <c r="KO272" s="3"/>
      <c r="KP272" s="3"/>
      <c r="KQ272" s="3"/>
      <c r="KR272" s="3"/>
      <c r="KS272" s="3"/>
      <c r="KT272" s="3"/>
      <c r="KU272" s="3"/>
      <c r="KV272" s="3"/>
      <c r="KW272" s="3"/>
      <c r="KX272" s="3"/>
      <c r="KY272" s="3"/>
      <c r="KZ272" s="3"/>
      <c r="LA272" s="3"/>
      <c r="LB272" s="3"/>
      <c r="LC272" s="3"/>
      <c r="LD272" s="3"/>
      <c r="LE272" s="3"/>
      <c r="LF272" s="3"/>
      <c r="LG272" s="3"/>
      <c r="LH272" s="3"/>
      <c r="LI272" s="3"/>
      <c r="LJ272" s="3"/>
      <c r="LK272" s="3"/>
      <c r="LL272" s="3"/>
      <c r="LM272" s="3"/>
      <c r="LN272" s="3"/>
      <c r="LO272" s="3"/>
      <c r="LP272" s="3"/>
      <c r="LQ272" s="3"/>
      <c r="LR272" s="3"/>
      <c r="LS272" s="3"/>
      <c r="LT272" s="3"/>
      <c r="LU272" s="3"/>
      <c r="LV272" s="3"/>
      <c r="LW272" s="3"/>
      <c r="LX272" s="3"/>
      <c r="LY272" s="3"/>
      <c r="LZ272" s="3"/>
      <c r="MA272" s="3"/>
      <c r="MB272" s="3"/>
      <c r="MC272" s="3"/>
      <c r="MD272" s="3"/>
      <c r="ME272" s="3"/>
      <c r="MF272" s="3"/>
      <c r="MG272" s="3"/>
      <c r="MH272" s="3"/>
      <c r="MI272" s="3"/>
      <c r="MJ272" s="3"/>
      <c r="MK272" s="3"/>
      <c r="ML272" s="3"/>
      <c r="MM272" s="3"/>
      <c r="MN272" s="3"/>
      <c r="MO272" s="3"/>
      <c r="MP272" s="3"/>
      <c r="MQ272" s="3"/>
      <c r="MR272" s="3"/>
      <c r="MS272" s="3"/>
      <c r="MT272" s="3"/>
      <c r="MU272" s="3"/>
      <c r="MV272" s="3"/>
      <c r="MW272" s="3"/>
      <c r="MX272" s="3"/>
      <c r="MY272" s="3"/>
      <c r="MZ272" s="3"/>
      <c r="NA272" s="3"/>
      <c r="NB272" s="3"/>
      <c r="NC272" s="3"/>
      <c r="ND272" s="3"/>
      <c r="NE272" s="3"/>
      <c r="NF272" s="3"/>
      <c r="NG272" s="3"/>
      <c r="NH272" s="3"/>
      <c r="NI272" s="3"/>
      <c r="NJ272" s="3"/>
      <c r="NK272" s="3"/>
      <c r="NL272" s="3"/>
      <c r="NM272" s="3"/>
      <c r="NN272" s="3"/>
      <c r="NO272" s="3"/>
      <c r="NP272" s="3"/>
      <c r="NQ272" s="3"/>
      <c r="NR272" s="3"/>
      <c r="NS272" s="3"/>
      <c r="NT272" s="3"/>
      <c r="NU272" s="3"/>
      <c r="NV272" s="3"/>
      <c r="NW272" s="3"/>
      <c r="NX272" s="3"/>
      <c r="NY272" s="3"/>
      <c r="NZ272" s="3"/>
      <c r="OA272" s="3"/>
      <c r="OB272" s="3"/>
      <c r="OC272" s="3"/>
      <c r="OD272" s="3"/>
      <c r="OE272" s="3"/>
      <c r="OF272" s="3"/>
      <c r="OG272" s="3"/>
      <c r="OH272" s="3"/>
      <c r="OI272" s="3"/>
      <c r="OJ272" s="3"/>
      <c r="OK272" s="3"/>
      <c r="OL272" s="3"/>
      <c r="OM272" s="3"/>
      <c r="ON272" s="3"/>
      <c r="OO272" s="3"/>
      <c r="OP272" s="3"/>
      <c r="OQ272" s="3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</row>
    <row r="273" spans="3:711" x14ac:dyDescent="0.25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3"/>
      <c r="JQ273" s="3"/>
      <c r="JR273" s="3"/>
      <c r="JS273" s="3"/>
      <c r="JT273" s="3"/>
      <c r="JU273" s="3"/>
      <c r="JV273" s="3"/>
      <c r="JW273" s="3"/>
      <c r="JX273" s="3"/>
      <c r="JY273" s="3"/>
      <c r="JZ273" s="3"/>
      <c r="KA273" s="3"/>
      <c r="KB273" s="3"/>
      <c r="KC273" s="3"/>
      <c r="KD273" s="3"/>
      <c r="KE273" s="3"/>
      <c r="KF273" s="3"/>
      <c r="KG273" s="3"/>
      <c r="KH273" s="3"/>
      <c r="KI273" s="3"/>
      <c r="KJ273" s="3"/>
      <c r="KK273" s="3"/>
      <c r="KL273" s="3"/>
      <c r="KM273" s="3"/>
      <c r="KN273" s="3"/>
      <c r="KO273" s="3"/>
      <c r="KP273" s="3"/>
      <c r="KQ273" s="3"/>
      <c r="KR273" s="3"/>
      <c r="KS273" s="3"/>
      <c r="KT273" s="3"/>
      <c r="KU273" s="3"/>
      <c r="KV273" s="3"/>
      <c r="KW273" s="3"/>
      <c r="KX273" s="3"/>
      <c r="KY273" s="3"/>
      <c r="KZ273" s="3"/>
      <c r="LA273" s="3"/>
      <c r="LB273" s="3"/>
      <c r="LC273" s="3"/>
      <c r="LD273" s="3"/>
      <c r="LE273" s="3"/>
      <c r="LF273" s="3"/>
      <c r="LG273" s="3"/>
      <c r="LH273" s="3"/>
      <c r="LI273" s="3"/>
      <c r="LJ273" s="3"/>
      <c r="LK273" s="3"/>
      <c r="LL273" s="3"/>
      <c r="LM273" s="3"/>
      <c r="LN273" s="3"/>
      <c r="LO273" s="3"/>
      <c r="LP273" s="3"/>
      <c r="LQ273" s="3"/>
      <c r="LR273" s="3"/>
      <c r="LS273" s="3"/>
      <c r="LT273" s="3"/>
      <c r="LU273" s="3"/>
      <c r="LV273" s="3"/>
      <c r="LW273" s="3"/>
      <c r="LX273" s="3"/>
      <c r="LY273" s="3"/>
      <c r="LZ273" s="3"/>
      <c r="MA273" s="3"/>
      <c r="MB273" s="3"/>
      <c r="MC273" s="3"/>
      <c r="MD273" s="3"/>
      <c r="ME273" s="3"/>
      <c r="MF273" s="3"/>
      <c r="MG273" s="3"/>
      <c r="MH273" s="3"/>
      <c r="MI273" s="3"/>
      <c r="MJ273" s="3"/>
      <c r="MK273" s="3"/>
      <c r="ML273" s="3"/>
      <c r="MM273" s="3"/>
      <c r="MN273" s="3"/>
      <c r="MO273" s="3"/>
      <c r="MP273" s="3"/>
      <c r="MQ273" s="3"/>
      <c r="MR273" s="3"/>
      <c r="MS273" s="3"/>
      <c r="MT273" s="3"/>
      <c r="MU273" s="3"/>
      <c r="MV273" s="3"/>
      <c r="MW273" s="3"/>
      <c r="MX273" s="3"/>
      <c r="MY273" s="3"/>
      <c r="MZ273" s="3"/>
      <c r="NA273" s="3"/>
      <c r="NB273" s="3"/>
      <c r="NC273" s="3"/>
      <c r="ND273" s="3"/>
      <c r="NE273" s="3"/>
      <c r="NF273" s="3"/>
      <c r="NG273" s="3"/>
      <c r="NH273" s="3"/>
      <c r="NI273" s="3"/>
      <c r="NJ273" s="3"/>
      <c r="NK273" s="3"/>
      <c r="NL273" s="3"/>
      <c r="NM273" s="3"/>
      <c r="NN273" s="3"/>
      <c r="NO273" s="3"/>
      <c r="NP273" s="3"/>
      <c r="NQ273" s="3"/>
      <c r="NR273" s="3"/>
      <c r="NS273" s="3"/>
      <c r="NT273" s="3"/>
      <c r="NU273" s="3"/>
      <c r="NV273" s="3"/>
      <c r="NW273" s="3"/>
      <c r="NX273" s="3"/>
      <c r="NY273" s="3"/>
      <c r="NZ273" s="3"/>
      <c r="OA273" s="3"/>
      <c r="OB273" s="3"/>
      <c r="OC273" s="3"/>
      <c r="OD273" s="3"/>
      <c r="OE273" s="3"/>
      <c r="OF273" s="3"/>
      <c r="OG273" s="3"/>
      <c r="OH273" s="3"/>
      <c r="OI273" s="3"/>
      <c r="OJ273" s="3"/>
      <c r="OK273" s="3"/>
      <c r="OL273" s="3"/>
      <c r="OM273" s="3"/>
      <c r="ON273" s="3"/>
      <c r="OO273" s="3"/>
      <c r="OP273" s="3"/>
      <c r="OQ273" s="3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</row>
    <row r="274" spans="3:711" x14ac:dyDescent="0.25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</row>
    <row r="275" spans="3:711" x14ac:dyDescent="0.25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  <c r="MO275" s="3"/>
      <c r="MP275" s="3"/>
      <c r="MQ275" s="3"/>
      <c r="MR275" s="3"/>
      <c r="MS275" s="3"/>
      <c r="MT275" s="3"/>
      <c r="MU275" s="3"/>
      <c r="MV275" s="3"/>
      <c r="MW275" s="3"/>
      <c r="MX275" s="3"/>
      <c r="MY275" s="3"/>
      <c r="MZ275" s="3"/>
      <c r="NA275" s="3"/>
      <c r="NB275" s="3"/>
      <c r="NC275" s="3"/>
      <c r="ND275" s="3"/>
      <c r="NE275" s="3"/>
      <c r="NF275" s="3"/>
      <c r="NG275" s="3"/>
      <c r="NH275" s="3"/>
      <c r="NI275" s="3"/>
      <c r="NJ275" s="3"/>
      <c r="NK275" s="3"/>
      <c r="NL275" s="3"/>
      <c r="NM275" s="3"/>
      <c r="NN275" s="3"/>
      <c r="NO275" s="3"/>
      <c r="NP275" s="3"/>
      <c r="NQ275" s="3"/>
      <c r="NR275" s="3"/>
      <c r="NS275" s="3"/>
      <c r="NT275" s="3"/>
      <c r="NU275" s="3"/>
      <c r="NV275" s="3"/>
      <c r="NW275" s="3"/>
      <c r="NX275" s="3"/>
      <c r="NY275" s="3"/>
      <c r="NZ275" s="3"/>
      <c r="OA275" s="3"/>
      <c r="OB275" s="3"/>
      <c r="OC275" s="3"/>
      <c r="OD275" s="3"/>
      <c r="OE275" s="3"/>
      <c r="OF275" s="3"/>
      <c r="OG275" s="3"/>
      <c r="OH275" s="3"/>
      <c r="OI275" s="3"/>
      <c r="OJ275" s="3"/>
      <c r="OK275" s="3"/>
      <c r="OL275" s="3"/>
      <c r="OM275" s="3"/>
      <c r="ON275" s="3"/>
      <c r="OO275" s="3"/>
      <c r="OP275" s="3"/>
      <c r="OQ275" s="3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</row>
    <row r="276" spans="3:711" x14ac:dyDescent="0.25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3"/>
      <c r="JQ276" s="3"/>
      <c r="JR276" s="3"/>
      <c r="JS276" s="3"/>
      <c r="JT276" s="3"/>
      <c r="JU276" s="3"/>
      <c r="JV276" s="3"/>
      <c r="JW276" s="3"/>
      <c r="JX276" s="3"/>
      <c r="JY276" s="3"/>
      <c r="JZ276" s="3"/>
      <c r="KA276" s="3"/>
      <c r="KB276" s="3"/>
      <c r="KC276" s="3"/>
      <c r="KD276" s="3"/>
      <c r="KE276" s="3"/>
      <c r="KF276" s="3"/>
      <c r="KG276" s="3"/>
      <c r="KH276" s="3"/>
      <c r="KI276" s="3"/>
      <c r="KJ276" s="3"/>
      <c r="KK276" s="3"/>
      <c r="KL276" s="3"/>
      <c r="KM276" s="3"/>
      <c r="KN276" s="3"/>
      <c r="KO276" s="3"/>
      <c r="KP276" s="3"/>
      <c r="KQ276" s="3"/>
      <c r="KR276" s="3"/>
      <c r="KS276" s="3"/>
      <c r="KT276" s="3"/>
      <c r="KU276" s="3"/>
      <c r="KV276" s="3"/>
      <c r="KW276" s="3"/>
      <c r="KX276" s="3"/>
      <c r="KY276" s="3"/>
      <c r="KZ276" s="3"/>
      <c r="LA276" s="3"/>
      <c r="LB276" s="3"/>
      <c r="LC276" s="3"/>
      <c r="LD276" s="3"/>
      <c r="LE276" s="3"/>
      <c r="LF276" s="3"/>
      <c r="LG276" s="3"/>
      <c r="LH276" s="3"/>
      <c r="LI276" s="3"/>
      <c r="LJ276" s="3"/>
      <c r="LK276" s="3"/>
      <c r="LL276" s="3"/>
      <c r="LM276" s="3"/>
      <c r="LN276" s="3"/>
      <c r="LO276" s="3"/>
      <c r="LP276" s="3"/>
      <c r="LQ276" s="3"/>
      <c r="LR276" s="3"/>
      <c r="LS276" s="3"/>
      <c r="LT276" s="3"/>
      <c r="LU276" s="3"/>
      <c r="LV276" s="3"/>
      <c r="LW276" s="3"/>
      <c r="LX276" s="3"/>
      <c r="LY276" s="3"/>
      <c r="LZ276" s="3"/>
      <c r="MA276" s="3"/>
      <c r="MB276" s="3"/>
      <c r="MC276" s="3"/>
      <c r="MD276" s="3"/>
      <c r="ME276" s="3"/>
      <c r="MF276" s="3"/>
      <c r="MG276" s="3"/>
      <c r="MH276" s="3"/>
      <c r="MI276" s="3"/>
      <c r="MJ276" s="3"/>
      <c r="MK276" s="3"/>
      <c r="ML276" s="3"/>
      <c r="MM276" s="3"/>
      <c r="MN276" s="3"/>
      <c r="MO276" s="3"/>
      <c r="MP276" s="3"/>
      <c r="MQ276" s="3"/>
      <c r="MR276" s="3"/>
      <c r="MS276" s="3"/>
      <c r="MT276" s="3"/>
      <c r="MU276" s="3"/>
      <c r="MV276" s="3"/>
      <c r="MW276" s="3"/>
      <c r="MX276" s="3"/>
      <c r="MY276" s="3"/>
      <c r="MZ276" s="3"/>
      <c r="NA276" s="3"/>
      <c r="NB276" s="3"/>
      <c r="NC276" s="3"/>
      <c r="ND276" s="3"/>
      <c r="NE276" s="3"/>
      <c r="NF276" s="3"/>
      <c r="NG276" s="3"/>
      <c r="NH276" s="3"/>
      <c r="NI276" s="3"/>
      <c r="NJ276" s="3"/>
      <c r="NK276" s="3"/>
      <c r="NL276" s="3"/>
      <c r="NM276" s="3"/>
      <c r="NN276" s="3"/>
      <c r="NO276" s="3"/>
      <c r="NP276" s="3"/>
      <c r="NQ276" s="3"/>
      <c r="NR276" s="3"/>
      <c r="NS276" s="3"/>
      <c r="NT276" s="3"/>
      <c r="NU276" s="3"/>
      <c r="NV276" s="3"/>
      <c r="NW276" s="3"/>
      <c r="NX276" s="3"/>
      <c r="NY276" s="3"/>
      <c r="NZ276" s="3"/>
      <c r="OA276" s="3"/>
      <c r="OB276" s="3"/>
      <c r="OC276" s="3"/>
      <c r="OD276" s="3"/>
      <c r="OE276" s="3"/>
      <c r="OF276" s="3"/>
      <c r="OG276" s="3"/>
      <c r="OH276" s="3"/>
      <c r="OI276" s="3"/>
      <c r="OJ276" s="3"/>
      <c r="OK276" s="3"/>
      <c r="OL276" s="3"/>
      <c r="OM276" s="3"/>
      <c r="ON276" s="3"/>
      <c r="OO276" s="3"/>
      <c r="OP276" s="3"/>
      <c r="OQ276" s="3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</row>
    <row r="277" spans="3:711" x14ac:dyDescent="0.25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3"/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/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/>
      <c r="MD277" s="3"/>
      <c r="ME277" s="3"/>
      <c r="MF277" s="3"/>
      <c r="MG277" s="3"/>
      <c r="MH277" s="3"/>
      <c r="MI277" s="3"/>
      <c r="MJ277" s="3"/>
      <c r="MK277" s="3"/>
      <c r="ML277" s="3"/>
      <c r="MM277" s="3"/>
      <c r="MN277" s="3"/>
      <c r="MO277" s="3"/>
      <c r="MP277" s="3"/>
      <c r="MQ277" s="3"/>
      <c r="MR277" s="3"/>
      <c r="MS277" s="3"/>
      <c r="MT277" s="3"/>
      <c r="MU277" s="3"/>
      <c r="MV277" s="3"/>
      <c r="MW277" s="3"/>
      <c r="MX277" s="3"/>
      <c r="MY277" s="3"/>
      <c r="MZ277" s="3"/>
      <c r="NA277" s="3"/>
      <c r="NB277" s="3"/>
      <c r="NC277" s="3"/>
      <c r="ND277" s="3"/>
      <c r="NE277" s="3"/>
      <c r="NF277" s="3"/>
      <c r="NG277" s="3"/>
      <c r="NH277" s="3"/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</row>
    <row r="278" spans="3:711" x14ac:dyDescent="0.25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</row>
    <row r="279" spans="3:711" x14ac:dyDescent="0.25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3"/>
      <c r="JP279" s="3"/>
      <c r="JQ279" s="3"/>
      <c r="JR279" s="3"/>
      <c r="JS279" s="3"/>
      <c r="JT279" s="3"/>
      <c r="JU279" s="3"/>
      <c r="JV279" s="3"/>
      <c r="JW279" s="3"/>
      <c r="JX279" s="3"/>
      <c r="JY279" s="3"/>
      <c r="JZ279" s="3"/>
      <c r="KA279" s="3"/>
      <c r="KB279" s="3"/>
      <c r="KC279" s="3"/>
      <c r="KD279" s="3"/>
      <c r="KE279" s="3"/>
      <c r="KF279" s="3"/>
      <c r="KG279" s="3"/>
      <c r="KH279" s="3"/>
      <c r="KI279" s="3"/>
      <c r="KJ279" s="3"/>
      <c r="KK279" s="3"/>
      <c r="KL279" s="3"/>
      <c r="KM279" s="3"/>
      <c r="KN279" s="3"/>
      <c r="KO279" s="3"/>
      <c r="KP279" s="3"/>
      <c r="KQ279" s="3"/>
      <c r="KR279" s="3"/>
      <c r="KS279" s="3"/>
      <c r="KT279" s="3"/>
      <c r="KU279" s="3"/>
      <c r="KV279" s="3"/>
      <c r="KW279" s="3"/>
      <c r="KX279" s="3"/>
      <c r="KY279" s="3"/>
      <c r="KZ279" s="3"/>
      <c r="LA279" s="3"/>
      <c r="LB279" s="3"/>
      <c r="LC279" s="3"/>
      <c r="LD279" s="3"/>
      <c r="LE279" s="3"/>
      <c r="LF279" s="3"/>
      <c r="LG279" s="3"/>
      <c r="LH279" s="3"/>
      <c r="LI279" s="3"/>
      <c r="LJ279" s="3"/>
      <c r="LK279" s="3"/>
      <c r="LL279" s="3"/>
      <c r="LM279" s="3"/>
      <c r="LN279" s="3"/>
      <c r="LO279" s="3"/>
      <c r="LP279" s="3"/>
      <c r="LQ279" s="3"/>
      <c r="LR279" s="3"/>
      <c r="LS279" s="3"/>
      <c r="LT279" s="3"/>
      <c r="LU279" s="3"/>
      <c r="LV279" s="3"/>
      <c r="LW279" s="3"/>
      <c r="LX279" s="3"/>
      <c r="LY279" s="3"/>
      <c r="LZ279" s="3"/>
      <c r="MA279" s="3"/>
      <c r="MB279" s="3"/>
      <c r="MC279" s="3"/>
      <c r="MD279" s="3"/>
      <c r="ME279" s="3"/>
      <c r="MF279" s="3"/>
      <c r="MG279" s="3"/>
      <c r="MH279" s="3"/>
      <c r="MI279" s="3"/>
      <c r="MJ279" s="3"/>
      <c r="MK279" s="3"/>
      <c r="ML279" s="3"/>
      <c r="MM279" s="3"/>
      <c r="MN279" s="3"/>
      <c r="MO279" s="3"/>
      <c r="MP279" s="3"/>
      <c r="MQ279" s="3"/>
      <c r="MR279" s="3"/>
      <c r="MS279" s="3"/>
      <c r="MT279" s="3"/>
      <c r="MU279" s="3"/>
      <c r="MV279" s="3"/>
      <c r="MW279" s="3"/>
      <c r="MX279" s="3"/>
      <c r="MY279" s="3"/>
      <c r="MZ279" s="3"/>
      <c r="NA279" s="3"/>
      <c r="NB279" s="3"/>
      <c r="NC279" s="3"/>
      <c r="ND279" s="3"/>
      <c r="NE279" s="3"/>
      <c r="NF279" s="3"/>
      <c r="NG279" s="3"/>
      <c r="NH279" s="3"/>
      <c r="NI279" s="3"/>
      <c r="NJ279" s="3"/>
      <c r="NK279" s="3"/>
      <c r="NL279" s="3"/>
      <c r="NM279" s="3"/>
      <c r="NN279" s="3"/>
      <c r="NO279" s="3"/>
      <c r="NP279" s="3"/>
      <c r="NQ279" s="3"/>
      <c r="NR279" s="3"/>
      <c r="NS279" s="3"/>
      <c r="NT279" s="3"/>
      <c r="NU279" s="3"/>
      <c r="NV279" s="3"/>
      <c r="NW279" s="3"/>
      <c r="NX279" s="3"/>
      <c r="NY279" s="3"/>
      <c r="NZ279" s="3"/>
      <c r="OA279" s="3"/>
      <c r="OB279" s="3"/>
      <c r="OC279" s="3"/>
      <c r="OD279" s="3"/>
      <c r="OE279" s="3"/>
      <c r="OF279" s="3"/>
      <c r="OG279" s="3"/>
      <c r="OH279" s="3"/>
      <c r="OI279" s="3"/>
      <c r="OJ279" s="3"/>
      <c r="OK279" s="3"/>
      <c r="OL279" s="3"/>
      <c r="OM279" s="3"/>
      <c r="ON279" s="3"/>
      <c r="OO279" s="3"/>
      <c r="OP279" s="3"/>
      <c r="OQ279" s="3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</row>
    <row r="280" spans="3:711" x14ac:dyDescent="0.25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  <c r="JJ280" s="3"/>
      <c r="JK280" s="3"/>
      <c r="JL280" s="3"/>
      <c r="JM280" s="3"/>
      <c r="JN280" s="3"/>
      <c r="JO280" s="3"/>
      <c r="JP280" s="3"/>
      <c r="JQ280" s="3"/>
      <c r="JR280" s="3"/>
      <c r="JS280" s="3"/>
      <c r="JT280" s="3"/>
      <c r="JU280" s="3"/>
      <c r="JV280" s="3"/>
      <c r="JW280" s="3"/>
      <c r="JX280" s="3"/>
      <c r="JY280" s="3"/>
      <c r="JZ280" s="3"/>
      <c r="KA280" s="3"/>
      <c r="KB280" s="3"/>
      <c r="KC280" s="3"/>
      <c r="KD280" s="3"/>
      <c r="KE280" s="3"/>
      <c r="KF280" s="3"/>
      <c r="KG280" s="3"/>
      <c r="KH280" s="3"/>
      <c r="KI280" s="3"/>
      <c r="KJ280" s="3"/>
      <c r="KK280" s="3"/>
      <c r="KL280" s="3"/>
      <c r="KM280" s="3"/>
      <c r="KN280" s="3"/>
      <c r="KO280" s="3"/>
      <c r="KP280" s="3"/>
      <c r="KQ280" s="3"/>
      <c r="KR280" s="3"/>
      <c r="KS280" s="3"/>
      <c r="KT280" s="3"/>
      <c r="KU280" s="3"/>
      <c r="KV280" s="3"/>
      <c r="KW280" s="3"/>
      <c r="KX280" s="3"/>
      <c r="KY280" s="3"/>
      <c r="KZ280" s="3"/>
      <c r="LA280" s="3"/>
      <c r="LB280" s="3"/>
      <c r="LC280" s="3"/>
      <c r="LD280" s="3"/>
      <c r="LE280" s="3"/>
      <c r="LF280" s="3"/>
      <c r="LG280" s="3"/>
      <c r="LH280" s="3"/>
      <c r="LI280" s="3"/>
      <c r="LJ280" s="3"/>
      <c r="LK280" s="3"/>
      <c r="LL280" s="3"/>
      <c r="LM280" s="3"/>
      <c r="LN280" s="3"/>
      <c r="LO280" s="3"/>
      <c r="LP280" s="3"/>
      <c r="LQ280" s="3"/>
      <c r="LR280" s="3"/>
      <c r="LS280" s="3"/>
      <c r="LT280" s="3"/>
      <c r="LU280" s="3"/>
      <c r="LV280" s="3"/>
      <c r="LW280" s="3"/>
      <c r="LX280" s="3"/>
      <c r="LY280" s="3"/>
      <c r="LZ280" s="3"/>
      <c r="MA280" s="3"/>
      <c r="MB280" s="3"/>
      <c r="MC280" s="3"/>
      <c r="MD280" s="3"/>
      <c r="ME280" s="3"/>
      <c r="MF280" s="3"/>
      <c r="MG280" s="3"/>
      <c r="MH280" s="3"/>
      <c r="MI280" s="3"/>
      <c r="MJ280" s="3"/>
      <c r="MK280" s="3"/>
      <c r="ML280" s="3"/>
      <c r="MM280" s="3"/>
      <c r="MN280" s="3"/>
      <c r="MO280" s="3"/>
      <c r="MP280" s="3"/>
      <c r="MQ280" s="3"/>
      <c r="MR280" s="3"/>
      <c r="MS280" s="3"/>
      <c r="MT280" s="3"/>
      <c r="MU280" s="3"/>
      <c r="MV280" s="3"/>
      <c r="MW280" s="3"/>
      <c r="MX280" s="3"/>
      <c r="MY280" s="3"/>
      <c r="MZ280" s="3"/>
      <c r="NA280" s="3"/>
      <c r="NB280" s="3"/>
      <c r="NC280" s="3"/>
      <c r="ND280" s="3"/>
      <c r="NE280" s="3"/>
      <c r="NF280" s="3"/>
      <c r="NG280" s="3"/>
      <c r="NH280" s="3"/>
      <c r="NI280" s="3"/>
      <c r="NJ280" s="3"/>
      <c r="NK280" s="3"/>
      <c r="NL280" s="3"/>
      <c r="NM280" s="3"/>
      <c r="NN280" s="3"/>
      <c r="NO280" s="3"/>
      <c r="NP280" s="3"/>
      <c r="NQ280" s="3"/>
      <c r="NR280" s="3"/>
      <c r="NS280" s="3"/>
      <c r="NT280" s="3"/>
      <c r="NU280" s="3"/>
      <c r="NV280" s="3"/>
      <c r="NW280" s="3"/>
      <c r="NX280" s="3"/>
      <c r="NY280" s="3"/>
      <c r="NZ280" s="3"/>
      <c r="OA280" s="3"/>
      <c r="OB280" s="3"/>
      <c r="OC280" s="3"/>
      <c r="OD280" s="3"/>
      <c r="OE280" s="3"/>
      <c r="OF280" s="3"/>
      <c r="OG280" s="3"/>
      <c r="OH280" s="3"/>
      <c r="OI280" s="3"/>
      <c r="OJ280" s="3"/>
      <c r="OK280" s="3"/>
      <c r="OL280" s="3"/>
      <c r="OM280" s="3"/>
      <c r="ON280" s="3"/>
      <c r="OO280" s="3"/>
      <c r="OP280" s="3"/>
      <c r="OQ280" s="3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</row>
    <row r="281" spans="3:711" x14ac:dyDescent="0.25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  <c r="JF281" s="3"/>
      <c r="JG281" s="3"/>
      <c r="JH281" s="3"/>
      <c r="JI281" s="3"/>
      <c r="JJ281" s="3"/>
      <c r="JK281" s="3"/>
      <c r="JL281" s="3"/>
      <c r="JM281" s="3"/>
      <c r="JN281" s="3"/>
      <c r="JO281" s="3"/>
      <c r="JP281" s="3"/>
      <c r="JQ281" s="3"/>
      <c r="JR281" s="3"/>
      <c r="JS281" s="3"/>
      <c r="JT281" s="3"/>
      <c r="JU281" s="3"/>
      <c r="JV281" s="3"/>
      <c r="JW281" s="3"/>
      <c r="JX281" s="3"/>
      <c r="JY281" s="3"/>
      <c r="JZ281" s="3"/>
      <c r="KA281" s="3"/>
      <c r="KB281" s="3"/>
      <c r="KC281" s="3"/>
      <c r="KD281" s="3"/>
      <c r="KE281" s="3"/>
      <c r="KF281" s="3"/>
      <c r="KG281" s="3"/>
      <c r="KH281" s="3"/>
      <c r="KI281" s="3"/>
      <c r="KJ281" s="3"/>
      <c r="KK281" s="3"/>
      <c r="KL281" s="3"/>
      <c r="KM281" s="3"/>
      <c r="KN281" s="3"/>
      <c r="KO281" s="3"/>
      <c r="KP281" s="3"/>
      <c r="KQ281" s="3"/>
      <c r="KR281" s="3"/>
      <c r="KS281" s="3"/>
      <c r="KT281" s="3"/>
      <c r="KU281" s="3"/>
      <c r="KV281" s="3"/>
      <c r="KW281" s="3"/>
      <c r="KX281" s="3"/>
      <c r="KY281" s="3"/>
      <c r="KZ281" s="3"/>
      <c r="LA281" s="3"/>
      <c r="LB281" s="3"/>
      <c r="LC281" s="3"/>
      <c r="LD281" s="3"/>
      <c r="LE281" s="3"/>
      <c r="LF281" s="3"/>
      <c r="LG281" s="3"/>
      <c r="LH281" s="3"/>
      <c r="LI281" s="3"/>
      <c r="LJ281" s="3"/>
      <c r="LK281" s="3"/>
      <c r="LL281" s="3"/>
      <c r="LM281" s="3"/>
      <c r="LN281" s="3"/>
      <c r="LO281" s="3"/>
      <c r="LP281" s="3"/>
      <c r="LQ281" s="3"/>
      <c r="LR281" s="3"/>
      <c r="LS281" s="3"/>
      <c r="LT281" s="3"/>
      <c r="LU281" s="3"/>
      <c r="LV281" s="3"/>
      <c r="LW281" s="3"/>
      <c r="LX281" s="3"/>
      <c r="LY281" s="3"/>
      <c r="LZ281" s="3"/>
      <c r="MA281" s="3"/>
      <c r="MB281" s="3"/>
      <c r="MC281" s="3"/>
      <c r="MD281" s="3"/>
      <c r="ME281" s="3"/>
      <c r="MF281" s="3"/>
      <c r="MG281" s="3"/>
      <c r="MH281" s="3"/>
      <c r="MI281" s="3"/>
      <c r="MJ281" s="3"/>
      <c r="MK281" s="3"/>
      <c r="ML281" s="3"/>
      <c r="MM281" s="3"/>
      <c r="MN281" s="3"/>
      <c r="MO281" s="3"/>
      <c r="MP281" s="3"/>
      <c r="MQ281" s="3"/>
      <c r="MR281" s="3"/>
      <c r="MS281" s="3"/>
      <c r="MT281" s="3"/>
      <c r="MU281" s="3"/>
      <c r="MV281" s="3"/>
      <c r="MW281" s="3"/>
      <c r="MX281" s="3"/>
      <c r="MY281" s="3"/>
      <c r="MZ281" s="3"/>
      <c r="NA281" s="3"/>
      <c r="NB281" s="3"/>
      <c r="NC281" s="3"/>
      <c r="ND281" s="3"/>
      <c r="NE281" s="3"/>
      <c r="NF281" s="3"/>
      <c r="NG281" s="3"/>
      <c r="NH281" s="3"/>
      <c r="NI281" s="3"/>
      <c r="NJ281" s="3"/>
      <c r="NK281" s="3"/>
      <c r="NL281" s="3"/>
      <c r="NM281" s="3"/>
      <c r="NN281" s="3"/>
      <c r="NO281" s="3"/>
      <c r="NP281" s="3"/>
      <c r="NQ281" s="3"/>
      <c r="NR281" s="3"/>
      <c r="NS281" s="3"/>
      <c r="NT281" s="3"/>
      <c r="NU281" s="3"/>
      <c r="NV281" s="3"/>
      <c r="NW281" s="3"/>
      <c r="NX281" s="3"/>
      <c r="NY281" s="3"/>
      <c r="NZ281" s="3"/>
      <c r="OA281" s="3"/>
      <c r="OB281" s="3"/>
      <c r="OC281" s="3"/>
      <c r="OD281" s="3"/>
      <c r="OE281" s="3"/>
      <c r="OF281" s="3"/>
      <c r="OG281" s="3"/>
      <c r="OH281" s="3"/>
      <c r="OI281" s="3"/>
      <c r="OJ281" s="3"/>
      <c r="OK281" s="3"/>
      <c r="OL281" s="3"/>
      <c r="OM281" s="3"/>
      <c r="ON281" s="3"/>
      <c r="OO281" s="3"/>
      <c r="OP281" s="3"/>
      <c r="OQ281" s="3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</row>
    <row r="282" spans="3:711" x14ac:dyDescent="0.25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  <c r="IZ282" s="3"/>
      <c r="JA282" s="3"/>
      <c r="JB282" s="3"/>
      <c r="JC282" s="3"/>
      <c r="JD282" s="3"/>
      <c r="JE282" s="3"/>
      <c r="JF282" s="3"/>
      <c r="JG282" s="3"/>
      <c r="JH282" s="3"/>
      <c r="JI282" s="3"/>
      <c r="JJ282" s="3"/>
      <c r="JK282" s="3"/>
      <c r="JL282" s="3"/>
      <c r="JM282" s="3"/>
      <c r="JN282" s="3"/>
      <c r="JO282" s="3"/>
      <c r="JP282" s="3"/>
      <c r="JQ282" s="3"/>
      <c r="JR282" s="3"/>
      <c r="JS282" s="3"/>
      <c r="JT282" s="3"/>
      <c r="JU282" s="3"/>
      <c r="JV282" s="3"/>
      <c r="JW282" s="3"/>
      <c r="JX282" s="3"/>
      <c r="JY282" s="3"/>
      <c r="JZ282" s="3"/>
      <c r="KA282" s="3"/>
      <c r="KB282" s="3"/>
      <c r="KC282" s="3"/>
      <c r="KD282" s="3"/>
      <c r="KE282" s="3"/>
      <c r="KF282" s="3"/>
      <c r="KG282" s="3"/>
      <c r="KH282" s="3"/>
      <c r="KI282" s="3"/>
      <c r="KJ282" s="3"/>
      <c r="KK282" s="3"/>
      <c r="KL282" s="3"/>
      <c r="KM282" s="3"/>
      <c r="KN282" s="3"/>
      <c r="KO282" s="3"/>
      <c r="KP282" s="3"/>
      <c r="KQ282" s="3"/>
      <c r="KR282" s="3"/>
      <c r="KS282" s="3"/>
      <c r="KT282" s="3"/>
      <c r="KU282" s="3"/>
      <c r="KV282" s="3"/>
      <c r="KW282" s="3"/>
      <c r="KX282" s="3"/>
      <c r="KY282" s="3"/>
      <c r="KZ282" s="3"/>
      <c r="LA282" s="3"/>
      <c r="LB282" s="3"/>
      <c r="LC282" s="3"/>
      <c r="LD282" s="3"/>
      <c r="LE282" s="3"/>
      <c r="LF282" s="3"/>
      <c r="LG282" s="3"/>
      <c r="LH282" s="3"/>
      <c r="LI282" s="3"/>
      <c r="LJ282" s="3"/>
      <c r="LK282" s="3"/>
      <c r="LL282" s="3"/>
      <c r="LM282" s="3"/>
      <c r="LN282" s="3"/>
      <c r="LO282" s="3"/>
      <c r="LP282" s="3"/>
      <c r="LQ282" s="3"/>
      <c r="LR282" s="3"/>
      <c r="LS282" s="3"/>
      <c r="LT282" s="3"/>
      <c r="LU282" s="3"/>
      <c r="LV282" s="3"/>
      <c r="LW282" s="3"/>
      <c r="LX282" s="3"/>
      <c r="LY282" s="3"/>
      <c r="LZ282" s="3"/>
      <c r="MA282" s="3"/>
      <c r="MB282" s="3"/>
      <c r="MC282" s="3"/>
      <c r="MD282" s="3"/>
      <c r="ME282" s="3"/>
      <c r="MF282" s="3"/>
      <c r="MG282" s="3"/>
      <c r="MH282" s="3"/>
      <c r="MI282" s="3"/>
      <c r="MJ282" s="3"/>
      <c r="MK282" s="3"/>
      <c r="ML282" s="3"/>
      <c r="MM282" s="3"/>
      <c r="MN282" s="3"/>
      <c r="MO282" s="3"/>
      <c r="MP282" s="3"/>
      <c r="MQ282" s="3"/>
      <c r="MR282" s="3"/>
      <c r="MS282" s="3"/>
      <c r="MT282" s="3"/>
      <c r="MU282" s="3"/>
      <c r="MV282" s="3"/>
      <c r="MW282" s="3"/>
      <c r="MX282" s="3"/>
      <c r="MY282" s="3"/>
      <c r="MZ282" s="3"/>
      <c r="NA282" s="3"/>
      <c r="NB282" s="3"/>
      <c r="NC282" s="3"/>
      <c r="ND282" s="3"/>
      <c r="NE282" s="3"/>
      <c r="NF282" s="3"/>
      <c r="NG282" s="3"/>
      <c r="NH282" s="3"/>
      <c r="NI282" s="3"/>
      <c r="NJ282" s="3"/>
      <c r="NK282" s="3"/>
      <c r="NL282" s="3"/>
      <c r="NM282" s="3"/>
      <c r="NN282" s="3"/>
      <c r="NO282" s="3"/>
      <c r="NP282" s="3"/>
      <c r="NQ282" s="3"/>
      <c r="NR282" s="3"/>
      <c r="NS282" s="3"/>
      <c r="NT282" s="3"/>
      <c r="NU282" s="3"/>
      <c r="NV282" s="3"/>
      <c r="NW282" s="3"/>
      <c r="NX282" s="3"/>
      <c r="NY282" s="3"/>
      <c r="NZ282" s="3"/>
      <c r="OA282" s="3"/>
      <c r="OB282" s="3"/>
      <c r="OC282" s="3"/>
      <c r="OD282" s="3"/>
      <c r="OE282" s="3"/>
      <c r="OF282" s="3"/>
      <c r="OG282" s="3"/>
      <c r="OH282" s="3"/>
      <c r="OI282" s="3"/>
      <c r="OJ282" s="3"/>
      <c r="OK282" s="3"/>
      <c r="OL282" s="3"/>
      <c r="OM282" s="3"/>
      <c r="ON282" s="3"/>
      <c r="OO282" s="3"/>
      <c r="OP282" s="3"/>
      <c r="OQ282" s="3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</row>
    <row r="283" spans="3:711" x14ac:dyDescent="0.25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  <c r="IZ283" s="3"/>
      <c r="JA283" s="3"/>
      <c r="JB283" s="3"/>
      <c r="JC283" s="3"/>
      <c r="JD283" s="3"/>
      <c r="JE283" s="3"/>
      <c r="JF283" s="3"/>
      <c r="JG283" s="3"/>
      <c r="JH283" s="3"/>
      <c r="JI283" s="3"/>
      <c r="JJ283" s="3"/>
      <c r="JK283" s="3"/>
      <c r="JL283" s="3"/>
      <c r="JM283" s="3"/>
      <c r="JN283" s="3"/>
      <c r="JO283" s="3"/>
      <c r="JP283" s="3"/>
      <c r="JQ283" s="3"/>
      <c r="JR283" s="3"/>
      <c r="JS283" s="3"/>
      <c r="JT283" s="3"/>
      <c r="JU283" s="3"/>
      <c r="JV283" s="3"/>
      <c r="JW283" s="3"/>
      <c r="JX283" s="3"/>
      <c r="JY283" s="3"/>
      <c r="JZ283" s="3"/>
      <c r="KA283" s="3"/>
      <c r="KB283" s="3"/>
      <c r="KC283" s="3"/>
      <c r="KD283" s="3"/>
      <c r="KE283" s="3"/>
      <c r="KF283" s="3"/>
      <c r="KG283" s="3"/>
      <c r="KH283" s="3"/>
      <c r="KI283" s="3"/>
      <c r="KJ283" s="3"/>
      <c r="KK283" s="3"/>
      <c r="KL283" s="3"/>
      <c r="KM283" s="3"/>
      <c r="KN283" s="3"/>
      <c r="KO283" s="3"/>
      <c r="KP283" s="3"/>
      <c r="KQ283" s="3"/>
      <c r="KR283" s="3"/>
      <c r="KS283" s="3"/>
      <c r="KT283" s="3"/>
      <c r="KU283" s="3"/>
      <c r="KV283" s="3"/>
      <c r="KW283" s="3"/>
      <c r="KX283" s="3"/>
      <c r="KY283" s="3"/>
      <c r="KZ283" s="3"/>
      <c r="LA283" s="3"/>
      <c r="LB283" s="3"/>
      <c r="LC283" s="3"/>
      <c r="LD283" s="3"/>
      <c r="LE283" s="3"/>
      <c r="LF283" s="3"/>
      <c r="LG283" s="3"/>
      <c r="LH283" s="3"/>
      <c r="LI283" s="3"/>
      <c r="LJ283" s="3"/>
      <c r="LK283" s="3"/>
      <c r="LL283" s="3"/>
      <c r="LM283" s="3"/>
      <c r="LN283" s="3"/>
      <c r="LO283" s="3"/>
      <c r="LP283" s="3"/>
      <c r="LQ283" s="3"/>
      <c r="LR283" s="3"/>
      <c r="LS283" s="3"/>
      <c r="LT283" s="3"/>
      <c r="LU283" s="3"/>
      <c r="LV283" s="3"/>
      <c r="LW283" s="3"/>
      <c r="LX283" s="3"/>
      <c r="LY283" s="3"/>
      <c r="LZ283" s="3"/>
      <c r="MA283" s="3"/>
      <c r="MB283" s="3"/>
      <c r="MC283" s="3"/>
      <c r="MD283" s="3"/>
      <c r="ME283" s="3"/>
      <c r="MF283" s="3"/>
      <c r="MG283" s="3"/>
      <c r="MH283" s="3"/>
      <c r="MI283" s="3"/>
      <c r="MJ283" s="3"/>
      <c r="MK283" s="3"/>
      <c r="ML283" s="3"/>
      <c r="MM283" s="3"/>
      <c r="MN283" s="3"/>
      <c r="MO283" s="3"/>
      <c r="MP283" s="3"/>
      <c r="MQ283" s="3"/>
      <c r="MR283" s="3"/>
      <c r="MS283" s="3"/>
      <c r="MT283" s="3"/>
      <c r="MU283" s="3"/>
      <c r="MV283" s="3"/>
      <c r="MW283" s="3"/>
      <c r="MX283" s="3"/>
      <c r="MY283" s="3"/>
      <c r="MZ283" s="3"/>
      <c r="NA283" s="3"/>
      <c r="NB283" s="3"/>
      <c r="NC283" s="3"/>
      <c r="ND283" s="3"/>
      <c r="NE283" s="3"/>
      <c r="NF283" s="3"/>
      <c r="NG283" s="3"/>
      <c r="NH283" s="3"/>
      <c r="NI283" s="3"/>
      <c r="NJ283" s="3"/>
      <c r="NK283" s="3"/>
      <c r="NL283" s="3"/>
      <c r="NM283" s="3"/>
      <c r="NN283" s="3"/>
      <c r="NO283" s="3"/>
      <c r="NP283" s="3"/>
      <c r="NQ283" s="3"/>
      <c r="NR283" s="3"/>
      <c r="NS283" s="3"/>
      <c r="NT283" s="3"/>
      <c r="NU283" s="3"/>
      <c r="NV283" s="3"/>
      <c r="NW283" s="3"/>
      <c r="NX283" s="3"/>
      <c r="NY283" s="3"/>
      <c r="NZ283" s="3"/>
      <c r="OA283" s="3"/>
      <c r="OB283" s="3"/>
      <c r="OC283" s="3"/>
      <c r="OD283" s="3"/>
      <c r="OE283" s="3"/>
      <c r="OF283" s="3"/>
      <c r="OG283" s="3"/>
      <c r="OH283" s="3"/>
      <c r="OI283" s="3"/>
      <c r="OJ283" s="3"/>
      <c r="OK283" s="3"/>
      <c r="OL283" s="3"/>
      <c r="OM283" s="3"/>
      <c r="ON283" s="3"/>
      <c r="OO283" s="3"/>
      <c r="OP283" s="3"/>
      <c r="OQ283" s="3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</row>
    <row r="284" spans="3:711" x14ac:dyDescent="0.25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  <c r="JD284" s="3"/>
      <c r="JE284" s="3"/>
      <c r="JF284" s="3"/>
      <c r="JG284" s="3"/>
      <c r="JH284" s="3"/>
      <c r="JI284" s="3"/>
      <c r="JJ284" s="3"/>
      <c r="JK284" s="3"/>
      <c r="JL284" s="3"/>
      <c r="JM284" s="3"/>
      <c r="JN284" s="3"/>
      <c r="JO284" s="3"/>
      <c r="JP284" s="3"/>
      <c r="JQ284" s="3"/>
      <c r="JR284" s="3"/>
      <c r="JS284" s="3"/>
      <c r="JT284" s="3"/>
      <c r="JU284" s="3"/>
      <c r="JV284" s="3"/>
      <c r="JW284" s="3"/>
      <c r="JX284" s="3"/>
      <c r="JY284" s="3"/>
      <c r="JZ284" s="3"/>
      <c r="KA284" s="3"/>
      <c r="KB284" s="3"/>
      <c r="KC284" s="3"/>
      <c r="KD284" s="3"/>
      <c r="KE284" s="3"/>
      <c r="KF284" s="3"/>
      <c r="KG284" s="3"/>
      <c r="KH284" s="3"/>
      <c r="KI284" s="3"/>
      <c r="KJ284" s="3"/>
      <c r="KK284" s="3"/>
      <c r="KL284" s="3"/>
      <c r="KM284" s="3"/>
      <c r="KN284" s="3"/>
      <c r="KO284" s="3"/>
      <c r="KP284" s="3"/>
      <c r="KQ284" s="3"/>
      <c r="KR284" s="3"/>
      <c r="KS284" s="3"/>
      <c r="KT284" s="3"/>
      <c r="KU284" s="3"/>
      <c r="KV284" s="3"/>
      <c r="KW284" s="3"/>
      <c r="KX284" s="3"/>
      <c r="KY284" s="3"/>
      <c r="KZ284" s="3"/>
      <c r="LA284" s="3"/>
      <c r="LB284" s="3"/>
      <c r="LC284" s="3"/>
      <c r="LD284" s="3"/>
      <c r="LE284" s="3"/>
      <c r="LF284" s="3"/>
      <c r="LG284" s="3"/>
      <c r="LH284" s="3"/>
      <c r="LI284" s="3"/>
      <c r="LJ284" s="3"/>
      <c r="LK284" s="3"/>
      <c r="LL284" s="3"/>
      <c r="LM284" s="3"/>
      <c r="LN284" s="3"/>
      <c r="LO284" s="3"/>
      <c r="LP284" s="3"/>
      <c r="LQ284" s="3"/>
      <c r="LR284" s="3"/>
      <c r="LS284" s="3"/>
      <c r="LT284" s="3"/>
      <c r="LU284" s="3"/>
      <c r="LV284" s="3"/>
      <c r="LW284" s="3"/>
      <c r="LX284" s="3"/>
      <c r="LY284" s="3"/>
      <c r="LZ284" s="3"/>
      <c r="MA284" s="3"/>
      <c r="MB284" s="3"/>
      <c r="MC284" s="3"/>
      <c r="MD284" s="3"/>
      <c r="ME284" s="3"/>
      <c r="MF284" s="3"/>
      <c r="MG284" s="3"/>
      <c r="MH284" s="3"/>
      <c r="MI284" s="3"/>
      <c r="MJ284" s="3"/>
      <c r="MK284" s="3"/>
      <c r="ML284" s="3"/>
      <c r="MM284" s="3"/>
      <c r="MN284" s="3"/>
      <c r="MO284" s="3"/>
      <c r="MP284" s="3"/>
      <c r="MQ284" s="3"/>
      <c r="MR284" s="3"/>
      <c r="MS284" s="3"/>
      <c r="MT284" s="3"/>
      <c r="MU284" s="3"/>
      <c r="MV284" s="3"/>
      <c r="MW284" s="3"/>
      <c r="MX284" s="3"/>
      <c r="MY284" s="3"/>
      <c r="MZ284" s="3"/>
      <c r="NA284" s="3"/>
      <c r="NB284" s="3"/>
      <c r="NC284" s="3"/>
      <c r="ND284" s="3"/>
      <c r="NE284" s="3"/>
      <c r="NF284" s="3"/>
      <c r="NG284" s="3"/>
      <c r="NH284" s="3"/>
      <c r="NI284" s="3"/>
      <c r="NJ284" s="3"/>
      <c r="NK284" s="3"/>
      <c r="NL284" s="3"/>
      <c r="NM284" s="3"/>
      <c r="NN284" s="3"/>
      <c r="NO284" s="3"/>
      <c r="NP284" s="3"/>
      <c r="NQ284" s="3"/>
      <c r="NR284" s="3"/>
      <c r="NS284" s="3"/>
      <c r="NT284" s="3"/>
      <c r="NU284" s="3"/>
      <c r="NV284" s="3"/>
      <c r="NW284" s="3"/>
      <c r="NX284" s="3"/>
      <c r="NY284" s="3"/>
      <c r="NZ284" s="3"/>
      <c r="OA284" s="3"/>
      <c r="OB284" s="3"/>
      <c r="OC284" s="3"/>
      <c r="OD284" s="3"/>
      <c r="OE284" s="3"/>
      <c r="OF284" s="3"/>
      <c r="OG284" s="3"/>
      <c r="OH284" s="3"/>
      <c r="OI284" s="3"/>
      <c r="OJ284" s="3"/>
      <c r="OK284" s="3"/>
      <c r="OL284" s="3"/>
      <c r="OM284" s="3"/>
      <c r="ON284" s="3"/>
      <c r="OO284" s="3"/>
      <c r="OP284" s="3"/>
      <c r="OQ284" s="3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</row>
    <row r="285" spans="3:711" x14ac:dyDescent="0.25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3"/>
      <c r="JQ285" s="3"/>
      <c r="JR285" s="3"/>
      <c r="JS285" s="3"/>
      <c r="JT285" s="3"/>
      <c r="JU285" s="3"/>
      <c r="JV285" s="3"/>
      <c r="JW285" s="3"/>
      <c r="JX285" s="3"/>
      <c r="JY285" s="3"/>
      <c r="JZ285" s="3"/>
      <c r="KA285" s="3"/>
      <c r="KB285" s="3"/>
      <c r="KC285" s="3"/>
      <c r="KD285" s="3"/>
      <c r="KE285" s="3"/>
      <c r="KF285" s="3"/>
      <c r="KG285" s="3"/>
      <c r="KH285" s="3"/>
      <c r="KI285" s="3"/>
      <c r="KJ285" s="3"/>
      <c r="KK285" s="3"/>
      <c r="KL285" s="3"/>
      <c r="KM285" s="3"/>
      <c r="KN285" s="3"/>
      <c r="KO285" s="3"/>
      <c r="KP285" s="3"/>
      <c r="KQ285" s="3"/>
      <c r="KR285" s="3"/>
      <c r="KS285" s="3"/>
      <c r="KT285" s="3"/>
      <c r="KU285" s="3"/>
      <c r="KV285" s="3"/>
      <c r="KW285" s="3"/>
      <c r="KX285" s="3"/>
      <c r="KY285" s="3"/>
      <c r="KZ285" s="3"/>
      <c r="LA285" s="3"/>
      <c r="LB285" s="3"/>
      <c r="LC285" s="3"/>
      <c r="LD285" s="3"/>
      <c r="LE285" s="3"/>
      <c r="LF285" s="3"/>
      <c r="LG285" s="3"/>
      <c r="LH285" s="3"/>
      <c r="LI285" s="3"/>
      <c r="LJ285" s="3"/>
      <c r="LK285" s="3"/>
      <c r="LL285" s="3"/>
      <c r="LM285" s="3"/>
      <c r="LN285" s="3"/>
      <c r="LO285" s="3"/>
      <c r="LP285" s="3"/>
      <c r="LQ285" s="3"/>
      <c r="LR285" s="3"/>
      <c r="LS285" s="3"/>
      <c r="LT285" s="3"/>
      <c r="LU285" s="3"/>
      <c r="LV285" s="3"/>
      <c r="LW285" s="3"/>
      <c r="LX285" s="3"/>
      <c r="LY285" s="3"/>
      <c r="LZ285" s="3"/>
      <c r="MA285" s="3"/>
      <c r="MB285" s="3"/>
      <c r="MC285" s="3"/>
      <c r="MD285" s="3"/>
      <c r="ME285" s="3"/>
      <c r="MF285" s="3"/>
      <c r="MG285" s="3"/>
      <c r="MH285" s="3"/>
      <c r="MI285" s="3"/>
      <c r="MJ285" s="3"/>
      <c r="MK285" s="3"/>
      <c r="ML285" s="3"/>
      <c r="MM285" s="3"/>
      <c r="MN285" s="3"/>
      <c r="MO285" s="3"/>
      <c r="MP285" s="3"/>
      <c r="MQ285" s="3"/>
      <c r="MR285" s="3"/>
      <c r="MS285" s="3"/>
      <c r="MT285" s="3"/>
      <c r="MU285" s="3"/>
      <c r="MV285" s="3"/>
      <c r="MW285" s="3"/>
      <c r="MX285" s="3"/>
      <c r="MY285" s="3"/>
      <c r="MZ285" s="3"/>
      <c r="NA285" s="3"/>
      <c r="NB285" s="3"/>
      <c r="NC285" s="3"/>
      <c r="ND285" s="3"/>
      <c r="NE285" s="3"/>
      <c r="NF285" s="3"/>
      <c r="NG285" s="3"/>
      <c r="NH285" s="3"/>
      <c r="NI285" s="3"/>
      <c r="NJ285" s="3"/>
      <c r="NK285" s="3"/>
      <c r="NL285" s="3"/>
      <c r="NM285" s="3"/>
      <c r="NN285" s="3"/>
      <c r="NO285" s="3"/>
      <c r="NP285" s="3"/>
      <c r="NQ285" s="3"/>
      <c r="NR285" s="3"/>
      <c r="NS285" s="3"/>
      <c r="NT285" s="3"/>
      <c r="NU285" s="3"/>
      <c r="NV285" s="3"/>
      <c r="NW285" s="3"/>
      <c r="NX285" s="3"/>
      <c r="NY285" s="3"/>
      <c r="NZ285" s="3"/>
      <c r="OA285" s="3"/>
      <c r="OB285" s="3"/>
      <c r="OC285" s="3"/>
      <c r="OD285" s="3"/>
      <c r="OE285" s="3"/>
      <c r="OF285" s="3"/>
      <c r="OG285" s="3"/>
      <c r="OH285" s="3"/>
      <c r="OI285" s="3"/>
      <c r="OJ285" s="3"/>
      <c r="OK285" s="3"/>
      <c r="OL285" s="3"/>
      <c r="OM285" s="3"/>
      <c r="ON285" s="3"/>
      <c r="OO285" s="3"/>
      <c r="OP285" s="3"/>
      <c r="OQ285" s="3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</row>
    <row r="286" spans="3:711" x14ac:dyDescent="0.25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3"/>
      <c r="JQ286" s="3"/>
      <c r="JR286" s="3"/>
      <c r="JS286" s="3"/>
      <c r="JT286" s="3"/>
      <c r="JU286" s="3"/>
      <c r="JV286" s="3"/>
      <c r="JW286" s="3"/>
      <c r="JX286" s="3"/>
      <c r="JY286" s="3"/>
      <c r="JZ286" s="3"/>
      <c r="KA286" s="3"/>
      <c r="KB286" s="3"/>
      <c r="KC286" s="3"/>
      <c r="KD286" s="3"/>
      <c r="KE286" s="3"/>
      <c r="KF286" s="3"/>
      <c r="KG286" s="3"/>
      <c r="KH286" s="3"/>
      <c r="KI286" s="3"/>
      <c r="KJ286" s="3"/>
      <c r="KK286" s="3"/>
      <c r="KL286" s="3"/>
      <c r="KM286" s="3"/>
      <c r="KN286" s="3"/>
      <c r="KO286" s="3"/>
      <c r="KP286" s="3"/>
      <c r="KQ286" s="3"/>
      <c r="KR286" s="3"/>
      <c r="KS286" s="3"/>
      <c r="KT286" s="3"/>
      <c r="KU286" s="3"/>
      <c r="KV286" s="3"/>
      <c r="KW286" s="3"/>
      <c r="KX286" s="3"/>
      <c r="KY286" s="3"/>
      <c r="KZ286" s="3"/>
      <c r="LA286" s="3"/>
      <c r="LB286" s="3"/>
      <c r="LC286" s="3"/>
      <c r="LD286" s="3"/>
      <c r="LE286" s="3"/>
      <c r="LF286" s="3"/>
      <c r="LG286" s="3"/>
      <c r="LH286" s="3"/>
      <c r="LI286" s="3"/>
      <c r="LJ286" s="3"/>
      <c r="LK286" s="3"/>
      <c r="LL286" s="3"/>
      <c r="LM286" s="3"/>
      <c r="LN286" s="3"/>
      <c r="LO286" s="3"/>
      <c r="LP286" s="3"/>
      <c r="LQ286" s="3"/>
      <c r="LR286" s="3"/>
      <c r="LS286" s="3"/>
      <c r="LT286" s="3"/>
      <c r="LU286" s="3"/>
      <c r="LV286" s="3"/>
      <c r="LW286" s="3"/>
      <c r="LX286" s="3"/>
      <c r="LY286" s="3"/>
      <c r="LZ286" s="3"/>
      <c r="MA286" s="3"/>
      <c r="MB286" s="3"/>
      <c r="MC286" s="3"/>
      <c r="MD286" s="3"/>
      <c r="ME286" s="3"/>
      <c r="MF286" s="3"/>
      <c r="MG286" s="3"/>
      <c r="MH286" s="3"/>
      <c r="MI286" s="3"/>
      <c r="MJ286" s="3"/>
      <c r="MK286" s="3"/>
      <c r="ML286" s="3"/>
      <c r="MM286" s="3"/>
      <c r="MN286" s="3"/>
      <c r="MO286" s="3"/>
      <c r="MP286" s="3"/>
      <c r="MQ286" s="3"/>
      <c r="MR286" s="3"/>
      <c r="MS286" s="3"/>
      <c r="MT286" s="3"/>
      <c r="MU286" s="3"/>
      <c r="MV286" s="3"/>
      <c r="MW286" s="3"/>
      <c r="MX286" s="3"/>
      <c r="MY286" s="3"/>
      <c r="MZ286" s="3"/>
      <c r="NA286" s="3"/>
      <c r="NB286" s="3"/>
      <c r="NC286" s="3"/>
      <c r="ND286" s="3"/>
      <c r="NE286" s="3"/>
      <c r="NF286" s="3"/>
      <c r="NG286" s="3"/>
      <c r="NH286" s="3"/>
      <c r="NI286" s="3"/>
      <c r="NJ286" s="3"/>
      <c r="NK286" s="3"/>
      <c r="NL286" s="3"/>
      <c r="NM286" s="3"/>
      <c r="NN286" s="3"/>
      <c r="NO286" s="3"/>
      <c r="NP286" s="3"/>
      <c r="NQ286" s="3"/>
      <c r="NR286" s="3"/>
      <c r="NS286" s="3"/>
      <c r="NT286" s="3"/>
      <c r="NU286" s="3"/>
      <c r="NV286" s="3"/>
      <c r="NW286" s="3"/>
      <c r="NX286" s="3"/>
      <c r="NY286" s="3"/>
      <c r="NZ286" s="3"/>
      <c r="OA286" s="3"/>
      <c r="OB286" s="3"/>
      <c r="OC286" s="3"/>
      <c r="OD286" s="3"/>
      <c r="OE286" s="3"/>
      <c r="OF286" s="3"/>
      <c r="OG286" s="3"/>
      <c r="OH286" s="3"/>
      <c r="OI286" s="3"/>
      <c r="OJ286" s="3"/>
      <c r="OK286" s="3"/>
      <c r="OL286" s="3"/>
      <c r="OM286" s="3"/>
      <c r="ON286" s="3"/>
      <c r="OO286" s="3"/>
      <c r="OP286" s="3"/>
      <c r="OQ286" s="3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</row>
    <row r="287" spans="3:711" x14ac:dyDescent="0.25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3"/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/>
      <c r="MD287" s="3"/>
      <c r="ME287" s="3"/>
      <c r="MF287" s="3"/>
      <c r="MG287" s="3"/>
      <c r="MH287" s="3"/>
      <c r="MI287" s="3"/>
      <c r="MJ287" s="3"/>
      <c r="MK287" s="3"/>
      <c r="ML287" s="3"/>
      <c r="MM287" s="3"/>
      <c r="MN287" s="3"/>
      <c r="MO287" s="3"/>
      <c r="MP287" s="3"/>
      <c r="MQ287" s="3"/>
      <c r="MR287" s="3"/>
      <c r="MS287" s="3"/>
      <c r="MT287" s="3"/>
      <c r="MU287" s="3"/>
      <c r="MV287" s="3"/>
      <c r="MW287" s="3"/>
      <c r="MX287" s="3"/>
      <c r="MY287" s="3"/>
      <c r="MZ287" s="3"/>
      <c r="NA287" s="3"/>
      <c r="NB287" s="3"/>
      <c r="NC287" s="3"/>
      <c r="ND287" s="3"/>
      <c r="NE287" s="3"/>
      <c r="NF287" s="3"/>
      <c r="NG287" s="3"/>
      <c r="NH287" s="3"/>
      <c r="NI287" s="3"/>
      <c r="NJ287" s="3"/>
      <c r="NK287" s="3"/>
      <c r="NL287" s="3"/>
      <c r="NM287" s="3"/>
      <c r="NN287" s="3"/>
      <c r="NO287" s="3"/>
      <c r="NP287" s="3"/>
      <c r="NQ287" s="3"/>
      <c r="NR287" s="3"/>
      <c r="NS287" s="3"/>
      <c r="NT287" s="3"/>
      <c r="NU287" s="3"/>
      <c r="NV287" s="3"/>
      <c r="NW287" s="3"/>
      <c r="NX287" s="3"/>
      <c r="NY287" s="3"/>
      <c r="NZ287" s="3"/>
      <c r="OA287" s="3"/>
      <c r="OB287" s="3"/>
      <c r="OC287" s="3"/>
      <c r="OD287" s="3"/>
      <c r="OE287" s="3"/>
      <c r="OF287" s="3"/>
      <c r="OG287" s="3"/>
      <c r="OH287" s="3"/>
      <c r="OI287" s="3"/>
      <c r="OJ287" s="3"/>
      <c r="OK287" s="3"/>
      <c r="OL287" s="3"/>
      <c r="OM287" s="3"/>
      <c r="ON287" s="3"/>
      <c r="OO287" s="3"/>
      <c r="OP287" s="3"/>
      <c r="OQ287" s="3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</row>
    <row r="288" spans="3:711" x14ac:dyDescent="0.25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  <c r="IZ288" s="3"/>
      <c r="JA288" s="3"/>
      <c r="JB288" s="3"/>
      <c r="JC288" s="3"/>
      <c r="JD288" s="3"/>
      <c r="JE288" s="3"/>
      <c r="JF288" s="3"/>
      <c r="JG288" s="3"/>
      <c r="JH288" s="3"/>
      <c r="JI288" s="3"/>
      <c r="JJ288" s="3"/>
      <c r="JK288" s="3"/>
      <c r="JL288" s="3"/>
      <c r="JM288" s="3"/>
      <c r="JN288" s="3"/>
      <c r="JO288" s="3"/>
      <c r="JP288" s="3"/>
      <c r="JQ288" s="3"/>
      <c r="JR288" s="3"/>
      <c r="JS288" s="3"/>
      <c r="JT288" s="3"/>
      <c r="JU288" s="3"/>
      <c r="JV288" s="3"/>
      <c r="JW288" s="3"/>
      <c r="JX288" s="3"/>
      <c r="JY288" s="3"/>
      <c r="JZ288" s="3"/>
      <c r="KA288" s="3"/>
      <c r="KB288" s="3"/>
      <c r="KC288" s="3"/>
      <c r="KD288" s="3"/>
      <c r="KE288" s="3"/>
      <c r="KF288" s="3"/>
      <c r="KG288" s="3"/>
      <c r="KH288" s="3"/>
      <c r="KI288" s="3"/>
      <c r="KJ288" s="3"/>
      <c r="KK288" s="3"/>
      <c r="KL288" s="3"/>
      <c r="KM288" s="3"/>
      <c r="KN288" s="3"/>
      <c r="KO288" s="3"/>
      <c r="KP288" s="3"/>
      <c r="KQ288" s="3"/>
      <c r="KR288" s="3"/>
      <c r="KS288" s="3"/>
      <c r="KT288" s="3"/>
      <c r="KU288" s="3"/>
      <c r="KV288" s="3"/>
      <c r="KW288" s="3"/>
      <c r="KX288" s="3"/>
      <c r="KY288" s="3"/>
      <c r="KZ288" s="3"/>
      <c r="LA288" s="3"/>
      <c r="LB288" s="3"/>
      <c r="LC288" s="3"/>
      <c r="LD288" s="3"/>
      <c r="LE288" s="3"/>
      <c r="LF288" s="3"/>
      <c r="LG288" s="3"/>
      <c r="LH288" s="3"/>
      <c r="LI288" s="3"/>
      <c r="LJ288" s="3"/>
      <c r="LK288" s="3"/>
      <c r="LL288" s="3"/>
      <c r="LM288" s="3"/>
      <c r="LN288" s="3"/>
      <c r="LO288" s="3"/>
      <c r="LP288" s="3"/>
      <c r="LQ288" s="3"/>
      <c r="LR288" s="3"/>
      <c r="LS288" s="3"/>
      <c r="LT288" s="3"/>
      <c r="LU288" s="3"/>
      <c r="LV288" s="3"/>
      <c r="LW288" s="3"/>
      <c r="LX288" s="3"/>
      <c r="LY288" s="3"/>
      <c r="LZ288" s="3"/>
      <c r="MA288" s="3"/>
      <c r="MB288" s="3"/>
      <c r="MC288" s="3"/>
      <c r="MD288" s="3"/>
      <c r="ME288" s="3"/>
      <c r="MF288" s="3"/>
      <c r="MG288" s="3"/>
      <c r="MH288" s="3"/>
      <c r="MI288" s="3"/>
      <c r="MJ288" s="3"/>
      <c r="MK288" s="3"/>
      <c r="ML288" s="3"/>
      <c r="MM288" s="3"/>
      <c r="MN288" s="3"/>
      <c r="MO288" s="3"/>
      <c r="MP288" s="3"/>
      <c r="MQ288" s="3"/>
      <c r="MR288" s="3"/>
      <c r="MS288" s="3"/>
      <c r="MT288" s="3"/>
      <c r="MU288" s="3"/>
      <c r="MV288" s="3"/>
      <c r="MW288" s="3"/>
      <c r="MX288" s="3"/>
      <c r="MY288" s="3"/>
      <c r="MZ288" s="3"/>
      <c r="NA288" s="3"/>
      <c r="NB288" s="3"/>
      <c r="NC288" s="3"/>
      <c r="ND288" s="3"/>
      <c r="NE288" s="3"/>
      <c r="NF288" s="3"/>
      <c r="NG288" s="3"/>
      <c r="NH288" s="3"/>
      <c r="NI288" s="3"/>
      <c r="NJ288" s="3"/>
      <c r="NK288" s="3"/>
      <c r="NL288" s="3"/>
      <c r="NM288" s="3"/>
      <c r="NN288" s="3"/>
      <c r="NO288" s="3"/>
      <c r="NP288" s="3"/>
      <c r="NQ288" s="3"/>
      <c r="NR288" s="3"/>
      <c r="NS288" s="3"/>
      <c r="NT288" s="3"/>
      <c r="NU288" s="3"/>
      <c r="NV288" s="3"/>
      <c r="NW288" s="3"/>
      <c r="NX288" s="3"/>
      <c r="NY288" s="3"/>
      <c r="NZ288" s="3"/>
      <c r="OA288" s="3"/>
      <c r="OB288" s="3"/>
      <c r="OC288" s="3"/>
      <c r="OD288" s="3"/>
      <c r="OE288" s="3"/>
      <c r="OF288" s="3"/>
      <c r="OG288" s="3"/>
      <c r="OH288" s="3"/>
      <c r="OI288" s="3"/>
      <c r="OJ288" s="3"/>
      <c r="OK288" s="3"/>
      <c r="OL288" s="3"/>
      <c r="OM288" s="3"/>
      <c r="ON288" s="3"/>
      <c r="OO288" s="3"/>
      <c r="OP288" s="3"/>
      <c r="OQ288" s="3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</row>
    <row r="289" spans="3:711" x14ac:dyDescent="0.25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  <c r="IZ289" s="3"/>
      <c r="JA289" s="3"/>
      <c r="JB289" s="3"/>
      <c r="JC289" s="3"/>
      <c r="JD289" s="3"/>
      <c r="JE289" s="3"/>
      <c r="JF289" s="3"/>
      <c r="JG289" s="3"/>
      <c r="JH289" s="3"/>
      <c r="JI289" s="3"/>
      <c r="JJ289" s="3"/>
      <c r="JK289" s="3"/>
      <c r="JL289" s="3"/>
      <c r="JM289" s="3"/>
      <c r="JN289" s="3"/>
      <c r="JO289" s="3"/>
      <c r="JP289" s="3"/>
      <c r="JQ289" s="3"/>
      <c r="JR289" s="3"/>
      <c r="JS289" s="3"/>
      <c r="JT289" s="3"/>
      <c r="JU289" s="3"/>
      <c r="JV289" s="3"/>
      <c r="JW289" s="3"/>
      <c r="JX289" s="3"/>
      <c r="JY289" s="3"/>
      <c r="JZ289" s="3"/>
      <c r="KA289" s="3"/>
      <c r="KB289" s="3"/>
      <c r="KC289" s="3"/>
      <c r="KD289" s="3"/>
      <c r="KE289" s="3"/>
      <c r="KF289" s="3"/>
      <c r="KG289" s="3"/>
      <c r="KH289" s="3"/>
      <c r="KI289" s="3"/>
      <c r="KJ289" s="3"/>
      <c r="KK289" s="3"/>
      <c r="KL289" s="3"/>
      <c r="KM289" s="3"/>
      <c r="KN289" s="3"/>
      <c r="KO289" s="3"/>
      <c r="KP289" s="3"/>
      <c r="KQ289" s="3"/>
      <c r="KR289" s="3"/>
      <c r="KS289" s="3"/>
      <c r="KT289" s="3"/>
      <c r="KU289" s="3"/>
      <c r="KV289" s="3"/>
      <c r="KW289" s="3"/>
      <c r="KX289" s="3"/>
      <c r="KY289" s="3"/>
      <c r="KZ289" s="3"/>
      <c r="LA289" s="3"/>
      <c r="LB289" s="3"/>
      <c r="LC289" s="3"/>
      <c r="LD289" s="3"/>
      <c r="LE289" s="3"/>
      <c r="LF289" s="3"/>
      <c r="LG289" s="3"/>
      <c r="LH289" s="3"/>
      <c r="LI289" s="3"/>
      <c r="LJ289" s="3"/>
      <c r="LK289" s="3"/>
      <c r="LL289" s="3"/>
      <c r="LM289" s="3"/>
      <c r="LN289" s="3"/>
      <c r="LO289" s="3"/>
      <c r="LP289" s="3"/>
      <c r="LQ289" s="3"/>
      <c r="LR289" s="3"/>
      <c r="LS289" s="3"/>
      <c r="LT289" s="3"/>
      <c r="LU289" s="3"/>
      <c r="LV289" s="3"/>
      <c r="LW289" s="3"/>
      <c r="LX289" s="3"/>
      <c r="LY289" s="3"/>
      <c r="LZ289" s="3"/>
      <c r="MA289" s="3"/>
      <c r="MB289" s="3"/>
      <c r="MC289" s="3"/>
      <c r="MD289" s="3"/>
      <c r="ME289" s="3"/>
      <c r="MF289" s="3"/>
      <c r="MG289" s="3"/>
      <c r="MH289" s="3"/>
      <c r="MI289" s="3"/>
      <c r="MJ289" s="3"/>
      <c r="MK289" s="3"/>
      <c r="ML289" s="3"/>
      <c r="MM289" s="3"/>
      <c r="MN289" s="3"/>
      <c r="MO289" s="3"/>
      <c r="MP289" s="3"/>
      <c r="MQ289" s="3"/>
      <c r="MR289" s="3"/>
      <c r="MS289" s="3"/>
      <c r="MT289" s="3"/>
      <c r="MU289" s="3"/>
      <c r="MV289" s="3"/>
      <c r="MW289" s="3"/>
      <c r="MX289" s="3"/>
      <c r="MY289" s="3"/>
      <c r="MZ289" s="3"/>
      <c r="NA289" s="3"/>
      <c r="NB289" s="3"/>
      <c r="NC289" s="3"/>
      <c r="ND289" s="3"/>
      <c r="NE289" s="3"/>
      <c r="NF289" s="3"/>
      <c r="NG289" s="3"/>
      <c r="NH289" s="3"/>
      <c r="NI289" s="3"/>
      <c r="NJ289" s="3"/>
      <c r="NK289" s="3"/>
      <c r="NL289" s="3"/>
      <c r="NM289" s="3"/>
      <c r="NN289" s="3"/>
      <c r="NO289" s="3"/>
      <c r="NP289" s="3"/>
      <c r="NQ289" s="3"/>
      <c r="NR289" s="3"/>
      <c r="NS289" s="3"/>
      <c r="NT289" s="3"/>
      <c r="NU289" s="3"/>
      <c r="NV289" s="3"/>
      <c r="NW289" s="3"/>
      <c r="NX289" s="3"/>
      <c r="NY289" s="3"/>
      <c r="NZ289" s="3"/>
      <c r="OA289" s="3"/>
      <c r="OB289" s="3"/>
      <c r="OC289" s="3"/>
      <c r="OD289" s="3"/>
      <c r="OE289" s="3"/>
      <c r="OF289" s="3"/>
      <c r="OG289" s="3"/>
      <c r="OH289" s="3"/>
      <c r="OI289" s="3"/>
      <c r="OJ289" s="3"/>
      <c r="OK289" s="3"/>
      <c r="OL289" s="3"/>
      <c r="OM289" s="3"/>
      <c r="ON289" s="3"/>
      <c r="OO289" s="3"/>
      <c r="OP289" s="3"/>
      <c r="OQ289" s="3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</row>
    <row r="290" spans="3:711" x14ac:dyDescent="0.25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  <c r="IZ290" s="3"/>
      <c r="JA290" s="3"/>
      <c r="JB290" s="3"/>
      <c r="JC290" s="3"/>
      <c r="JD290" s="3"/>
      <c r="JE290" s="3"/>
      <c r="JF290" s="3"/>
      <c r="JG290" s="3"/>
      <c r="JH290" s="3"/>
      <c r="JI290" s="3"/>
      <c r="JJ290" s="3"/>
      <c r="JK290" s="3"/>
      <c r="JL290" s="3"/>
      <c r="JM290" s="3"/>
      <c r="JN290" s="3"/>
      <c r="JO290" s="3"/>
      <c r="JP290" s="3"/>
      <c r="JQ290" s="3"/>
      <c r="JR290" s="3"/>
      <c r="JS290" s="3"/>
      <c r="JT290" s="3"/>
      <c r="JU290" s="3"/>
      <c r="JV290" s="3"/>
      <c r="JW290" s="3"/>
      <c r="JX290" s="3"/>
      <c r="JY290" s="3"/>
      <c r="JZ290" s="3"/>
      <c r="KA290" s="3"/>
      <c r="KB290" s="3"/>
      <c r="KC290" s="3"/>
      <c r="KD290" s="3"/>
      <c r="KE290" s="3"/>
      <c r="KF290" s="3"/>
      <c r="KG290" s="3"/>
      <c r="KH290" s="3"/>
      <c r="KI290" s="3"/>
      <c r="KJ290" s="3"/>
      <c r="KK290" s="3"/>
      <c r="KL290" s="3"/>
      <c r="KM290" s="3"/>
      <c r="KN290" s="3"/>
      <c r="KO290" s="3"/>
      <c r="KP290" s="3"/>
      <c r="KQ290" s="3"/>
      <c r="KR290" s="3"/>
      <c r="KS290" s="3"/>
      <c r="KT290" s="3"/>
      <c r="KU290" s="3"/>
      <c r="KV290" s="3"/>
      <c r="KW290" s="3"/>
      <c r="KX290" s="3"/>
      <c r="KY290" s="3"/>
      <c r="KZ290" s="3"/>
      <c r="LA290" s="3"/>
      <c r="LB290" s="3"/>
      <c r="LC290" s="3"/>
      <c r="LD290" s="3"/>
      <c r="LE290" s="3"/>
      <c r="LF290" s="3"/>
      <c r="LG290" s="3"/>
      <c r="LH290" s="3"/>
      <c r="LI290" s="3"/>
      <c r="LJ290" s="3"/>
      <c r="LK290" s="3"/>
      <c r="LL290" s="3"/>
      <c r="LM290" s="3"/>
      <c r="LN290" s="3"/>
      <c r="LO290" s="3"/>
      <c r="LP290" s="3"/>
      <c r="LQ290" s="3"/>
      <c r="LR290" s="3"/>
      <c r="LS290" s="3"/>
      <c r="LT290" s="3"/>
      <c r="LU290" s="3"/>
      <c r="LV290" s="3"/>
      <c r="LW290" s="3"/>
      <c r="LX290" s="3"/>
      <c r="LY290" s="3"/>
      <c r="LZ290" s="3"/>
      <c r="MA290" s="3"/>
      <c r="MB290" s="3"/>
      <c r="MC290" s="3"/>
      <c r="MD290" s="3"/>
      <c r="ME290" s="3"/>
      <c r="MF290" s="3"/>
      <c r="MG290" s="3"/>
      <c r="MH290" s="3"/>
      <c r="MI290" s="3"/>
      <c r="MJ290" s="3"/>
      <c r="MK290" s="3"/>
      <c r="ML290" s="3"/>
      <c r="MM290" s="3"/>
      <c r="MN290" s="3"/>
      <c r="MO290" s="3"/>
      <c r="MP290" s="3"/>
      <c r="MQ290" s="3"/>
      <c r="MR290" s="3"/>
      <c r="MS290" s="3"/>
      <c r="MT290" s="3"/>
      <c r="MU290" s="3"/>
      <c r="MV290" s="3"/>
      <c r="MW290" s="3"/>
      <c r="MX290" s="3"/>
      <c r="MY290" s="3"/>
      <c r="MZ290" s="3"/>
      <c r="NA290" s="3"/>
      <c r="NB290" s="3"/>
      <c r="NC290" s="3"/>
      <c r="ND290" s="3"/>
      <c r="NE290" s="3"/>
      <c r="NF290" s="3"/>
      <c r="NG290" s="3"/>
      <c r="NH290" s="3"/>
      <c r="NI290" s="3"/>
      <c r="NJ290" s="3"/>
      <c r="NK290" s="3"/>
      <c r="NL290" s="3"/>
      <c r="NM290" s="3"/>
      <c r="NN290" s="3"/>
      <c r="NO290" s="3"/>
      <c r="NP290" s="3"/>
      <c r="NQ290" s="3"/>
      <c r="NR290" s="3"/>
      <c r="NS290" s="3"/>
      <c r="NT290" s="3"/>
      <c r="NU290" s="3"/>
      <c r="NV290" s="3"/>
      <c r="NW290" s="3"/>
      <c r="NX290" s="3"/>
      <c r="NY290" s="3"/>
      <c r="NZ290" s="3"/>
      <c r="OA290" s="3"/>
      <c r="OB290" s="3"/>
      <c r="OC290" s="3"/>
      <c r="OD290" s="3"/>
      <c r="OE290" s="3"/>
      <c r="OF290" s="3"/>
      <c r="OG290" s="3"/>
      <c r="OH290" s="3"/>
      <c r="OI290" s="3"/>
      <c r="OJ290" s="3"/>
      <c r="OK290" s="3"/>
      <c r="OL290" s="3"/>
      <c r="OM290" s="3"/>
      <c r="ON290" s="3"/>
      <c r="OO290" s="3"/>
      <c r="OP290" s="3"/>
      <c r="OQ290" s="3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</row>
    <row r="291" spans="3:711" x14ac:dyDescent="0.25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3"/>
      <c r="JQ291" s="3"/>
      <c r="JR291" s="3"/>
      <c r="JS291" s="3"/>
      <c r="JT291" s="3"/>
      <c r="JU291" s="3"/>
      <c r="JV291" s="3"/>
      <c r="JW291" s="3"/>
      <c r="JX291" s="3"/>
      <c r="JY291" s="3"/>
      <c r="JZ291" s="3"/>
      <c r="KA291" s="3"/>
      <c r="KB291" s="3"/>
      <c r="KC291" s="3"/>
      <c r="KD291" s="3"/>
      <c r="KE291" s="3"/>
      <c r="KF291" s="3"/>
      <c r="KG291" s="3"/>
      <c r="KH291" s="3"/>
      <c r="KI291" s="3"/>
      <c r="KJ291" s="3"/>
      <c r="KK291" s="3"/>
      <c r="KL291" s="3"/>
      <c r="KM291" s="3"/>
      <c r="KN291" s="3"/>
      <c r="KO291" s="3"/>
      <c r="KP291" s="3"/>
      <c r="KQ291" s="3"/>
      <c r="KR291" s="3"/>
      <c r="KS291" s="3"/>
      <c r="KT291" s="3"/>
      <c r="KU291" s="3"/>
      <c r="KV291" s="3"/>
      <c r="KW291" s="3"/>
      <c r="KX291" s="3"/>
      <c r="KY291" s="3"/>
      <c r="KZ291" s="3"/>
      <c r="LA291" s="3"/>
      <c r="LB291" s="3"/>
      <c r="LC291" s="3"/>
      <c r="LD291" s="3"/>
      <c r="LE291" s="3"/>
      <c r="LF291" s="3"/>
      <c r="LG291" s="3"/>
      <c r="LH291" s="3"/>
      <c r="LI291" s="3"/>
      <c r="LJ291" s="3"/>
      <c r="LK291" s="3"/>
      <c r="LL291" s="3"/>
      <c r="LM291" s="3"/>
      <c r="LN291" s="3"/>
      <c r="LO291" s="3"/>
      <c r="LP291" s="3"/>
      <c r="LQ291" s="3"/>
      <c r="LR291" s="3"/>
      <c r="LS291" s="3"/>
      <c r="LT291" s="3"/>
      <c r="LU291" s="3"/>
      <c r="LV291" s="3"/>
      <c r="LW291" s="3"/>
      <c r="LX291" s="3"/>
      <c r="LY291" s="3"/>
      <c r="LZ291" s="3"/>
      <c r="MA291" s="3"/>
      <c r="MB291" s="3"/>
      <c r="MC291" s="3"/>
      <c r="MD291" s="3"/>
      <c r="ME291" s="3"/>
      <c r="MF291" s="3"/>
      <c r="MG291" s="3"/>
      <c r="MH291" s="3"/>
      <c r="MI291" s="3"/>
      <c r="MJ291" s="3"/>
      <c r="MK291" s="3"/>
      <c r="ML291" s="3"/>
      <c r="MM291" s="3"/>
      <c r="MN291" s="3"/>
      <c r="MO291" s="3"/>
      <c r="MP291" s="3"/>
      <c r="MQ291" s="3"/>
      <c r="MR291" s="3"/>
      <c r="MS291" s="3"/>
      <c r="MT291" s="3"/>
      <c r="MU291" s="3"/>
      <c r="MV291" s="3"/>
      <c r="MW291" s="3"/>
      <c r="MX291" s="3"/>
      <c r="MY291" s="3"/>
      <c r="MZ291" s="3"/>
      <c r="NA291" s="3"/>
      <c r="NB291" s="3"/>
      <c r="NC291" s="3"/>
      <c r="ND291" s="3"/>
      <c r="NE291" s="3"/>
      <c r="NF291" s="3"/>
      <c r="NG291" s="3"/>
      <c r="NH291" s="3"/>
      <c r="NI291" s="3"/>
      <c r="NJ291" s="3"/>
      <c r="NK291" s="3"/>
      <c r="NL291" s="3"/>
      <c r="NM291" s="3"/>
      <c r="NN291" s="3"/>
      <c r="NO291" s="3"/>
      <c r="NP291" s="3"/>
      <c r="NQ291" s="3"/>
      <c r="NR291" s="3"/>
      <c r="NS291" s="3"/>
      <c r="NT291" s="3"/>
      <c r="NU291" s="3"/>
      <c r="NV291" s="3"/>
      <c r="NW291" s="3"/>
      <c r="NX291" s="3"/>
      <c r="NY291" s="3"/>
      <c r="NZ291" s="3"/>
      <c r="OA291" s="3"/>
      <c r="OB291" s="3"/>
      <c r="OC291" s="3"/>
      <c r="OD291" s="3"/>
      <c r="OE291" s="3"/>
      <c r="OF291" s="3"/>
      <c r="OG291" s="3"/>
      <c r="OH291" s="3"/>
      <c r="OI291" s="3"/>
      <c r="OJ291" s="3"/>
      <c r="OK291" s="3"/>
      <c r="OL291" s="3"/>
      <c r="OM291" s="3"/>
      <c r="ON291" s="3"/>
      <c r="OO291" s="3"/>
      <c r="OP291" s="3"/>
      <c r="OQ291" s="3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</row>
    <row r="292" spans="3:711" x14ac:dyDescent="0.25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  <c r="IZ292" s="3"/>
      <c r="JA292" s="3"/>
      <c r="JB292" s="3"/>
      <c r="JC292" s="3"/>
      <c r="JD292" s="3"/>
      <c r="JE292" s="3"/>
      <c r="JF292" s="3"/>
      <c r="JG292" s="3"/>
      <c r="JH292" s="3"/>
      <c r="JI292" s="3"/>
      <c r="JJ292" s="3"/>
      <c r="JK292" s="3"/>
      <c r="JL292" s="3"/>
      <c r="JM292" s="3"/>
      <c r="JN292" s="3"/>
      <c r="JO292" s="3"/>
      <c r="JP292" s="3"/>
      <c r="JQ292" s="3"/>
      <c r="JR292" s="3"/>
      <c r="JS292" s="3"/>
      <c r="JT292" s="3"/>
      <c r="JU292" s="3"/>
      <c r="JV292" s="3"/>
      <c r="JW292" s="3"/>
      <c r="JX292" s="3"/>
      <c r="JY292" s="3"/>
      <c r="JZ292" s="3"/>
      <c r="KA292" s="3"/>
      <c r="KB292" s="3"/>
      <c r="KC292" s="3"/>
      <c r="KD292" s="3"/>
      <c r="KE292" s="3"/>
      <c r="KF292" s="3"/>
      <c r="KG292" s="3"/>
      <c r="KH292" s="3"/>
      <c r="KI292" s="3"/>
      <c r="KJ292" s="3"/>
      <c r="KK292" s="3"/>
      <c r="KL292" s="3"/>
      <c r="KM292" s="3"/>
      <c r="KN292" s="3"/>
      <c r="KO292" s="3"/>
      <c r="KP292" s="3"/>
      <c r="KQ292" s="3"/>
      <c r="KR292" s="3"/>
      <c r="KS292" s="3"/>
      <c r="KT292" s="3"/>
      <c r="KU292" s="3"/>
      <c r="KV292" s="3"/>
      <c r="KW292" s="3"/>
      <c r="KX292" s="3"/>
      <c r="KY292" s="3"/>
      <c r="KZ292" s="3"/>
      <c r="LA292" s="3"/>
      <c r="LB292" s="3"/>
      <c r="LC292" s="3"/>
      <c r="LD292" s="3"/>
      <c r="LE292" s="3"/>
      <c r="LF292" s="3"/>
      <c r="LG292" s="3"/>
      <c r="LH292" s="3"/>
      <c r="LI292" s="3"/>
      <c r="LJ292" s="3"/>
      <c r="LK292" s="3"/>
      <c r="LL292" s="3"/>
      <c r="LM292" s="3"/>
      <c r="LN292" s="3"/>
      <c r="LO292" s="3"/>
      <c r="LP292" s="3"/>
      <c r="LQ292" s="3"/>
      <c r="LR292" s="3"/>
      <c r="LS292" s="3"/>
      <c r="LT292" s="3"/>
      <c r="LU292" s="3"/>
      <c r="LV292" s="3"/>
      <c r="LW292" s="3"/>
      <c r="LX292" s="3"/>
      <c r="LY292" s="3"/>
      <c r="LZ292" s="3"/>
      <c r="MA292" s="3"/>
      <c r="MB292" s="3"/>
      <c r="MC292" s="3"/>
      <c r="MD292" s="3"/>
      <c r="ME292" s="3"/>
      <c r="MF292" s="3"/>
      <c r="MG292" s="3"/>
      <c r="MH292" s="3"/>
      <c r="MI292" s="3"/>
      <c r="MJ292" s="3"/>
      <c r="MK292" s="3"/>
      <c r="ML292" s="3"/>
      <c r="MM292" s="3"/>
      <c r="MN292" s="3"/>
      <c r="MO292" s="3"/>
      <c r="MP292" s="3"/>
      <c r="MQ292" s="3"/>
      <c r="MR292" s="3"/>
      <c r="MS292" s="3"/>
      <c r="MT292" s="3"/>
      <c r="MU292" s="3"/>
      <c r="MV292" s="3"/>
      <c r="MW292" s="3"/>
      <c r="MX292" s="3"/>
      <c r="MY292" s="3"/>
      <c r="MZ292" s="3"/>
      <c r="NA292" s="3"/>
      <c r="NB292" s="3"/>
      <c r="NC292" s="3"/>
      <c r="ND292" s="3"/>
      <c r="NE292" s="3"/>
      <c r="NF292" s="3"/>
      <c r="NG292" s="3"/>
      <c r="NH292" s="3"/>
      <c r="NI292" s="3"/>
      <c r="NJ292" s="3"/>
      <c r="NK292" s="3"/>
      <c r="NL292" s="3"/>
      <c r="NM292" s="3"/>
      <c r="NN292" s="3"/>
      <c r="NO292" s="3"/>
      <c r="NP292" s="3"/>
      <c r="NQ292" s="3"/>
      <c r="NR292" s="3"/>
      <c r="NS292" s="3"/>
      <c r="NT292" s="3"/>
      <c r="NU292" s="3"/>
      <c r="NV292" s="3"/>
      <c r="NW292" s="3"/>
      <c r="NX292" s="3"/>
      <c r="NY292" s="3"/>
      <c r="NZ292" s="3"/>
      <c r="OA292" s="3"/>
      <c r="OB292" s="3"/>
      <c r="OC292" s="3"/>
      <c r="OD292" s="3"/>
      <c r="OE292" s="3"/>
      <c r="OF292" s="3"/>
      <c r="OG292" s="3"/>
      <c r="OH292" s="3"/>
      <c r="OI292" s="3"/>
      <c r="OJ292" s="3"/>
      <c r="OK292" s="3"/>
      <c r="OL292" s="3"/>
      <c r="OM292" s="3"/>
      <c r="ON292" s="3"/>
      <c r="OO292" s="3"/>
      <c r="OP292" s="3"/>
      <c r="OQ292" s="3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</row>
    <row r="293" spans="3:711" x14ac:dyDescent="0.25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  <c r="IZ293" s="3"/>
      <c r="JA293" s="3"/>
      <c r="JB293" s="3"/>
      <c r="JC293" s="3"/>
      <c r="JD293" s="3"/>
      <c r="JE293" s="3"/>
      <c r="JF293" s="3"/>
      <c r="JG293" s="3"/>
      <c r="JH293" s="3"/>
      <c r="JI293" s="3"/>
      <c r="JJ293" s="3"/>
      <c r="JK293" s="3"/>
      <c r="JL293" s="3"/>
      <c r="JM293" s="3"/>
      <c r="JN293" s="3"/>
      <c r="JO293" s="3"/>
      <c r="JP293" s="3"/>
      <c r="JQ293" s="3"/>
      <c r="JR293" s="3"/>
      <c r="JS293" s="3"/>
      <c r="JT293" s="3"/>
      <c r="JU293" s="3"/>
      <c r="JV293" s="3"/>
      <c r="JW293" s="3"/>
      <c r="JX293" s="3"/>
      <c r="JY293" s="3"/>
      <c r="JZ293" s="3"/>
      <c r="KA293" s="3"/>
      <c r="KB293" s="3"/>
      <c r="KC293" s="3"/>
      <c r="KD293" s="3"/>
      <c r="KE293" s="3"/>
      <c r="KF293" s="3"/>
      <c r="KG293" s="3"/>
      <c r="KH293" s="3"/>
      <c r="KI293" s="3"/>
      <c r="KJ293" s="3"/>
      <c r="KK293" s="3"/>
      <c r="KL293" s="3"/>
      <c r="KM293" s="3"/>
      <c r="KN293" s="3"/>
      <c r="KO293" s="3"/>
      <c r="KP293" s="3"/>
      <c r="KQ293" s="3"/>
      <c r="KR293" s="3"/>
      <c r="KS293" s="3"/>
      <c r="KT293" s="3"/>
      <c r="KU293" s="3"/>
      <c r="KV293" s="3"/>
      <c r="KW293" s="3"/>
      <c r="KX293" s="3"/>
      <c r="KY293" s="3"/>
      <c r="KZ293" s="3"/>
      <c r="LA293" s="3"/>
      <c r="LB293" s="3"/>
      <c r="LC293" s="3"/>
      <c r="LD293" s="3"/>
      <c r="LE293" s="3"/>
      <c r="LF293" s="3"/>
      <c r="LG293" s="3"/>
      <c r="LH293" s="3"/>
      <c r="LI293" s="3"/>
      <c r="LJ293" s="3"/>
      <c r="LK293" s="3"/>
      <c r="LL293" s="3"/>
      <c r="LM293" s="3"/>
      <c r="LN293" s="3"/>
      <c r="LO293" s="3"/>
      <c r="LP293" s="3"/>
      <c r="LQ293" s="3"/>
      <c r="LR293" s="3"/>
      <c r="LS293" s="3"/>
      <c r="LT293" s="3"/>
      <c r="LU293" s="3"/>
      <c r="LV293" s="3"/>
      <c r="LW293" s="3"/>
      <c r="LX293" s="3"/>
      <c r="LY293" s="3"/>
      <c r="LZ293" s="3"/>
      <c r="MA293" s="3"/>
      <c r="MB293" s="3"/>
      <c r="MC293" s="3"/>
      <c r="MD293" s="3"/>
      <c r="ME293" s="3"/>
      <c r="MF293" s="3"/>
      <c r="MG293" s="3"/>
      <c r="MH293" s="3"/>
      <c r="MI293" s="3"/>
      <c r="MJ293" s="3"/>
      <c r="MK293" s="3"/>
      <c r="ML293" s="3"/>
      <c r="MM293" s="3"/>
      <c r="MN293" s="3"/>
      <c r="MO293" s="3"/>
      <c r="MP293" s="3"/>
      <c r="MQ293" s="3"/>
      <c r="MR293" s="3"/>
      <c r="MS293" s="3"/>
      <c r="MT293" s="3"/>
      <c r="MU293" s="3"/>
      <c r="MV293" s="3"/>
      <c r="MW293" s="3"/>
      <c r="MX293" s="3"/>
      <c r="MY293" s="3"/>
      <c r="MZ293" s="3"/>
      <c r="NA293" s="3"/>
      <c r="NB293" s="3"/>
      <c r="NC293" s="3"/>
      <c r="ND293" s="3"/>
      <c r="NE293" s="3"/>
      <c r="NF293" s="3"/>
      <c r="NG293" s="3"/>
      <c r="NH293" s="3"/>
      <c r="NI293" s="3"/>
      <c r="NJ293" s="3"/>
      <c r="NK293" s="3"/>
      <c r="NL293" s="3"/>
      <c r="NM293" s="3"/>
      <c r="NN293" s="3"/>
      <c r="NO293" s="3"/>
      <c r="NP293" s="3"/>
      <c r="NQ293" s="3"/>
      <c r="NR293" s="3"/>
      <c r="NS293" s="3"/>
      <c r="NT293" s="3"/>
      <c r="NU293" s="3"/>
      <c r="NV293" s="3"/>
      <c r="NW293" s="3"/>
      <c r="NX293" s="3"/>
      <c r="NY293" s="3"/>
      <c r="NZ293" s="3"/>
      <c r="OA293" s="3"/>
      <c r="OB293" s="3"/>
      <c r="OC293" s="3"/>
      <c r="OD293" s="3"/>
      <c r="OE293" s="3"/>
      <c r="OF293" s="3"/>
      <c r="OG293" s="3"/>
      <c r="OH293" s="3"/>
      <c r="OI293" s="3"/>
      <c r="OJ293" s="3"/>
      <c r="OK293" s="3"/>
      <c r="OL293" s="3"/>
      <c r="OM293" s="3"/>
      <c r="ON293" s="3"/>
      <c r="OO293" s="3"/>
      <c r="OP293" s="3"/>
      <c r="OQ293" s="3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</row>
    <row r="294" spans="3:711" x14ac:dyDescent="0.25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  <c r="IY294" s="3"/>
      <c r="IZ294" s="3"/>
      <c r="JA294" s="3"/>
      <c r="JB294" s="3"/>
      <c r="JC294" s="3"/>
      <c r="JD294" s="3"/>
      <c r="JE294" s="3"/>
      <c r="JF294" s="3"/>
      <c r="JG294" s="3"/>
      <c r="JH294" s="3"/>
      <c r="JI294" s="3"/>
      <c r="JJ294" s="3"/>
      <c r="JK294" s="3"/>
      <c r="JL294" s="3"/>
      <c r="JM294" s="3"/>
      <c r="JN294" s="3"/>
      <c r="JO294" s="3"/>
      <c r="JP294" s="3"/>
      <c r="JQ294" s="3"/>
      <c r="JR294" s="3"/>
      <c r="JS294" s="3"/>
      <c r="JT294" s="3"/>
      <c r="JU294" s="3"/>
      <c r="JV294" s="3"/>
      <c r="JW294" s="3"/>
      <c r="JX294" s="3"/>
      <c r="JY294" s="3"/>
      <c r="JZ294" s="3"/>
      <c r="KA294" s="3"/>
      <c r="KB294" s="3"/>
      <c r="KC294" s="3"/>
      <c r="KD294" s="3"/>
      <c r="KE294" s="3"/>
      <c r="KF294" s="3"/>
      <c r="KG294" s="3"/>
      <c r="KH294" s="3"/>
      <c r="KI294" s="3"/>
      <c r="KJ294" s="3"/>
      <c r="KK294" s="3"/>
      <c r="KL294" s="3"/>
      <c r="KM294" s="3"/>
      <c r="KN294" s="3"/>
      <c r="KO294" s="3"/>
      <c r="KP294" s="3"/>
      <c r="KQ294" s="3"/>
      <c r="KR294" s="3"/>
      <c r="KS294" s="3"/>
      <c r="KT294" s="3"/>
      <c r="KU294" s="3"/>
      <c r="KV294" s="3"/>
      <c r="KW294" s="3"/>
      <c r="KX294" s="3"/>
      <c r="KY294" s="3"/>
      <c r="KZ294" s="3"/>
      <c r="LA294" s="3"/>
      <c r="LB294" s="3"/>
      <c r="LC294" s="3"/>
      <c r="LD294" s="3"/>
      <c r="LE294" s="3"/>
      <c r="LF294" s="3"/>
      <c r="LG294" s="3"/>
      <c r="LH294" s="3"/>
      <c r="LI294" s="3"/>
      <c r="LJ294" s="3"/>
      <c r="LK294" s="3"/>
      <c r="LL294" s="3"/>
      <c r="LM294" s="3"/>
      <c r="LN294" s="3"/>
      <c r="LO294" s="3"/>
      <c r="LP294" s="3"/>
      <c r="LQ294" s="3"/>
      <c r="LR294" s="3"/>
      <c r="LS294" s="3"/>
      <c r="LT294" s="3"/>
      <c r="LU294" s="3"/>
      <c r="LV294" s="3"/>
      <c r="LW294" s="3"/>
      <c r="LX294" s="3"/>
      <c r="LY294" s="3"/>
      <c r="LZ294" s="3"/>
      <c r="MA294" s="3"/>
      <c r="MB294" s="3"/>
      <c r="MC294" s="3"/>
      <c r="MD294" s="3"/>
      <c r="ME294" s="3"/>
      <c r="MF294" s="3"/>
      <c r="MG294" s="3"/>
      <c r="MH294" s="3"/>
      <c r="MI294" s="3"/>
      <c r="MJ294" s="3"/>
      <c r="MK294" s="3"/>
      <c r="ML294" s="3"/>
      <c r="MM294" s="3"/>
      <c r="MN294" s="3"/>
      <c r="MO294" s="3"/>
      <c r="MP294" s="3"/>
      <c r="MQ294" s="3"/>
      <c r="MR294" s="3"/>
      <c r="MS294" s="3"/>
      <c r="MT294" s="3"/>
      <c r="MU294" s="3"/>
      <c r="MV294" s="3"/>
      <c r="MW294" s="3"/>
      <c r="MX294" s="3"/>
      <c r="MY294" s="3"/>
      <c r="MZ294" s="3"/>
      <c r="NA294" s="3"/>
      <c r="NB294" s="3"/>
      <c r="NC294" s="3"/>
      <c r="ND294" s="3"/>
      <c r="NE294" s="3"/>
      <c r="NF294" s="3"/>
      <c r="NG294" s="3"/>
      <c r="NH294" s="3"/>
      <c r="NI294" s="3"/>
      <c r="NJ294" s="3"/>
      <c r="NK294" s="3"/>
      <c r="NL294" s="3"/>
      <c r="NM294" s="3"/>
      <c r="NN294" s="3"/>
      <c r="NO294" s="3"/>
      <c r="NP294" s="3"/>
      <c r="NQ294" s="3"/>
      <c r="NR294" s="3"/>
      <c r="NS294" s="3"/>
      <c r="NT294" s="3"/>
      <c r="NU294" s="3"/>
      <c r="NV294" s="3"/>
      <c r="NW294" s="3"/>
      <c r="NX294" s="3"/>
      <c r="NY294" s="3"/>
      <c r="NZ294" s="3"/>
      <c r="OA294" s="3"/>
      <c r="OB294" s="3"/>
      <c r="OC294" s="3"/>
      <c r="OD294" s="3"/>
      <c r="OE294" s="3"/>
      <c r="OF294" s="3"/>
      <c r="OG294" s="3"/>
      <c r="OH294" s="3"/>
      <c r="OI294" s="3"/>
      <c r="OJ294" s="3"/>
      <c r="OK294" s="3"/>
      <c r="OL294" s="3"/>
      <c r="OM294" s="3"/>
      <c r="ON294" s="3"/>
      <c r="OO294" s="3"/>
      <c r="OP294" s="3"/>
      <c r="OQ294" s="3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</row>
    <row r="295" spans="3:711" x14ac:dyDescent="0.25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  <c r="IZ295" s="3"/>
      <c r="JA295" s="3"/>
      <c r="JB295" s="3"/>
      <c r="JC295" s="3"/>
      <c r="JD295" s="3"/>
      <c r="JE295" s="3"/>
      <c r="JF295" s="3"/>
      <c r="JG295" s="3"/>
      <c r="JH295" s="3"/>
      <c r="JI295" s="3"/>
      <c r="JJ295" s="3"/>
      <c r="JK295" s="3"/>
      <c r="JL295" s="3"/>
      <c r="JM295" s="3"/>
      <c r="JN295" s="3"/>
      <c r="JO295" s="3"/>
      <c r="JP295" s="3"/>
      <c r="JQ295" s="3"/>
      <c r="JR295" s="3"/>
      <c r="JS295" s="3"/>
      <c r="JT295" s="3"/>
      <c r="JU295" s="3"/>
      <c r="JV295" s="3"/>
      <c r="JW295" s="3"/>
      <c r="JX295" s="3"/>
      <c r="JY295" s="3"/>
      <c r="JZ295" s="3"/>
      <c r="KA295" s="3"/>
      <c r="KB295" s="3"/>
      <c r="KC295" s="3"/>
      <c r="KD295" s="3"/>
      <c r="KE295" s="3"/>
      <c r="KF295" s="3"/>
      <c r="KG295" s="3"/>
      <c r="KH295" s="3"/>
      <c r="KI295" s="3"/>
      <c r="KJ295" s="3"/>
      <c r="KK295" s="3"/>
      <c r="KL295" s="3"/>
      <c r="KM295" s="3"/>
      <c r="KN295" s="3"/>
      <c r="KO295" s="3"/>
      <c r="KP295" s="3"/>
      <c r="KQ295" s="3"/>
      <c r="KR295" s="3"/>
      <c r="KS295" s="3"/>
      <c r="KT295" s="3"/>
      <c r="KU295" s="3"/>
      <c r="KV295" s="3"/>
      <c r="KW295" s="3"/>
      <c r="KX295" s="3"/>
      <c r="KY295" s="3"/>
      <c r="KZ295" s="3"/>
      <c r="LA295" s="3"/>
      <c r="LB295" s="3"/>
      <c r="LC295" s="3"/>
      <c r="LD295" s="3"/>
      <c r="LE295" s="3"/>
      <c r="LF295" s="3"/>
      <c r="LG295" s="3"/>
      <c r="LH295" s="3"/>
      <c r="LI295" s="3"/>
      <c r="LJ295" s="3"/>
      <c r="LK295" s="3"/>
      <c r="LL295" s="3"/>
      <c r="LM295" s="3"/>
      <c r="LN295" s="3"/>
      <c r="LO295" s="3"/>
      <c r="LP295" s="3"/>
      <c r="LQ295" s="3"/>
      <c r="LR295" s="3"/>
      <c r="LS295" s="3"/>
      <c r="LT295" s="3"/>
      <c r="LU295" s="3"/>
      <c r="LV295" s="3"/>
      <c r="LW295" s="3"/>
      <c r="LX295" s="3"/>
      <c r="LY295" s="3"/>
      <c r="LZ295" s="3"/>
      <c r="MA295" s="3"/>
      <c r="MB295" s="3"/>
      <c r="MC295" s="3"/>
      <c r="MD295" s="3"/>
      <c r="ME295" s="3"/>
      <c r="MF295" s="3"/>
      <c r="MG295" s="3"/>
      <c r="MH295" s="3"/>
      <c r="MI295" s="3"/>
      <c r="MJ295" s="3"/>
      <c r="MK295" s="3"/>
      <c r="ML295" s="3"/>
      <c r="MM295" s="3"/>
      <c r="MN295" s="3"/>
      <c r="MO295" s="3"/>
      <c r="MP295" s="3"/>
      <c r="MQ295" s="3"/>
      <c r="MR295" s="3"/>
      <c r="MS295" s="3"/>
      <c r="MT295" s="3"/>
      <c r="MU295" s="3"/>
      <c r="MV295" s="3"/>
      <c r="MW295" s="3"/>
      <c r="MX295" s="3"/>
      <c r="MY295" s="3"/>
      <c r="MZ295" s="3"/>
      <c r="NA295" s="3"/>
      <c r="NB295" s="3"/>
      <c r="NC295" s="3"/>
      <c r="ND295" s="3"/>
      <c r="NE295" s="3"/>
      <c r="NF295" s="3"/>
      <c r="NG295" s="3"/>
      <c r="NH295" s="3"/>
      <c r="NI295" s="3"/>
      <c r="NJ295" s="3"/>
      <c r="NK295" s="3"/>
      <c r="NL295" s="3"/>
      <c r="NM295" s="3"/>
      <c r="NN295" s="3"/>
      <c r="NO295" s="3"/>
      <c r="NP295" s="3"/>
      <c r="NQ295" s="3"/>
      <c r="NR295" s="3"/>
      <c r="NS295" s="3"/>
      <c r="NT295" s="3"/>
      <c r="NU295" s="3"/>
      <c r="NV295" s="3"/>
      <c r="NW295" s="3"/>
      <c r="NX295" s="3"/>
      <c r="NY295" s="3"/>
      <c r="NZ295" s="3"/>
      <c r="OA295" s="3"/>
      <c r="OB295" s="3"/>
      <c r="OC295" s="3"/>
      <c r="OD295" s="3"/>
      <c r="OE295" s="3"/>
      <c r="OF295" s="3"/>
      <c r="OG295" s="3"/>
      <c r="OH295" s="3"/>
      <c r="OI295" s="3"/>
      <c r="OJ295" s="3"/>
      <c r="OK295" s="3"/>
      <c r="OL295" s="3"/>
      <c r="OM295" s="3"/>
      <c r="ON295" s="3"/>
      <c r="OO295" s="3"/>
      <c r="OP295" s="3"/>
      <c r="OQ295" s="3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</row>
    <row r="296" spans="3:711" x14ac:dyDescent="0.25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  <c r="IY296" s="3"/>
      <c r="IZ296" s="3"/>
      <c r="JA296" s="3"/>
      <c r="JB296" s="3"/>
      <c r="JC296" s="3"/>
      <c r="JD296" s="3"/>
      <c r="JE296" s="3"/>
      <c r="JF296" s="3"/>
      <c r="JG296" s="3"/>
      <c r="JH296" s="3"/>
      <c r="JI296" s="3"/>
      <c r="JJ296" s="3"/>
      <c r="JK296" s="3"/>
      <c r="JL296" s="3"/>
      <c r="JM296" s="3"/>
      <c r="JN296" s="3"/>
      <c r="JO296" s="3"/>
      <c r="JP296" s="3"/>
      <c r="JQ296" s="3"/>
      <c r="JR296" s="3"/>
      <c r="JS296" s="3"/>
      <c r="JT296" s="3"/>
      <c r="JU296" s="3"/>
      <c r="JV296" s="3"/>
      <c r="JW296" s="3"/>
      <c r="JX296" s="3"/>
      <c r="JY296" s="3"/>
      <c r="JZ296" s="3"/>
      <c r="KA296" s="3"/>
      <c r="KB296" s="3"/>
      <c r="KC296" s="3"/>
      <c r="KD296" s="3"/>
      <c r="KE296" s="3"/>
      <c r="KF296" s="3"/>
      <c r="KG296" s="3"/>
      <c r="KH296" s="3"/>
      <c r="KI296" s="3"/>
      <c r="KJ296" s="3"/>
      <c r="KK296" s="3"/>
      <c r="KL296" s="3"/>
      <c r="KM296" s="3"/>
      <c r="KN296" s="3"/>
      <c r="KO296" s="3"/>
      <c r="KP296" s="3"/>
      <c r="KQ296" s="3"/>
      <c r="KR296" s="3"/>
      <c r="KS296" s="3"/>
      <c r="KT296" s="3"/>
      <c r="KU296" s="3"/>
      <c r="KV296" s="3"/>
      <c r="KW296" s="3"/>
      <c r="KX296" s="3"/>
      <c r="KY296" s="3"/>
      <c r="KZ296" s="3"/>
      <c r="LA296" s="3"/>
      <c r="LB296" s="3"/>
      <c r="LC296" s="3"/>
      <c r="LD296" s="3"/>
      <c r="LE296" s="3"/>
      <c r="LF296" s="3"/>
      <c r="LG296" s="3"/>
      <c r="LH296" s="3"/>
      <c r="LI296" s="3"/>
      <c r="LJ296" s="3"/>
      <c r="LK296" s="3"/>
      <c r="LL296" s="3"/>
      <c r="LM296" s="3"/>
      <c r="LN296" s="3"/>
      <c r="LO296" s="3"/>
      <c r="LP296" s="3"/>
      <c r="LQ296" s="3"/>
      <c r="LR296" s="3"/>
      <c r="LS296" s="3"/>
      <c r="LT296" s="3"/>
      <c r="LU296" s="3"/>
      <c r="LV296" s="3"/>
      <c r="LW296" s="3"/>
      <c r="LX296" s="3"/>
      <c r="LY296" s="3"/>
      <c r="LZ296" s="3"/>
      <c r="MA296" s="3"/>
      <c r="MB296" s="3"/>
      <c r="MC296" s="3"/>
      <c r="MD296" s="3"/>
      <c r="ME296" s="3"/>
      <c r="MF296" s="3"/>
      <c r="MG296" s="3"/>
      <c r="MH296" s="3"/>
      <c r="MI296" s="3"/>
      <c r="MJ296" s="3"/>
      <c r="MK296" s="3"/>
      <c r="ML296" s="3"/>
      <c r="MM296" s="3"/>
      <c r="MN296" s="3"/>
      <c r="MO296" s="3"/>
      <c r="MP296" s="3"/>
      <c r="MQ296" s="3"/>
      <c r="MR296" s="3"/>
      <c r="MS296" s="3"/>
      <c r="MT296" s="3"/>
      <c r="MU296" s="3"/>
      <c r="MV296" s="3"/>
      <c r="MW296" s="3"/>
      <c r="MX296" s="3"/>
      <c r="MY296" s="3"/>
      <c r="MZ296" s="3"/>
      <c r="NA296" s="3"/>
      <c r="NB296" s="3"/>
      <c r="NC296" s="3"/>
      <c r="ND296" s="3"/>
      <c r="NE296" s="3"/>
      <c r="NF296" s="3"/>
      <c r="NG296" s="3"/>
      <c r="NH296" s="3"/>
      <c r="NI296" s="3"/>
      <c r="NJ296" s="3"/>
      <c r="NK296" s="3"/>
      <c r="NL296" s="3"/>
      <c r="NM296" s="3"/>
      <c r="NN296" s="3"/>
      <c r="NO296" s="3"/>
      <c r="NP296" s="3"/>
      <c r="NQ296" s="3"/>
      <c r="NR296" s="3"/>
      <c r="NS296" s="3"/>
      <c r="NT296" s="3"/>
      <c r="NU296" s="3"/>
      <c r="NV296" s="3"/>
      <c r="NW296" s="3"/>
      <c r="NX296" s="3"/>
      <c r="NY296" s="3"/>
      <c r="NZ296" s="3"/>
      <c r="OA296" s="3"/>
      <c r="OB296" s="3"/>
      <c r="OC296" s="3"/>
      <c r="OD296" s="3"/>
      <c r="OE296" s="3"/>
      <c r="OF296" s="3"/>
      <c r="OG296" s="3"/>
      <c r="OH296" s="3"/>
      <c r="OI296" s="3"/>
      <c r="OJ296" s="3"/>
      <c r="OK296" s="3"/>
      <c r="OL296" s="3"/>
      <c r="OM296" s="3"/>
      <c r="ON296" s="3"/>
      <c r="OO296" s="3"/>
      <c r="OP296" s="3"/>
      <c r="OQ296" s="3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</row>
    <row r="297" spans="3:711" x14ac:dyDescent="0.25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  <c r="IY297" s="3"/>
      <c r="IZ297" s="3"/>
      <c r="JA297" s="3"/>
      <c r="JB297" s="3"/>
      <c r="JC297" s="3"/>
      <c r="JD297" s="3"/>
      <c r="JE297" s="3"/>
      <c r="JF297" s="3"/>
      <c r="JG297" s="3"/>
      <c r="JH297" s="3"/>
      <c r="JI297" s="3"/>
      <c r="JJ297" s="3"/>
      <c r="JK297" s="3"/>
      <c r="JL297" s="3"/>
      <c r="JM297" s="3"/>
      <c r="JN297" s="3"/>
      <c r="JO297" s="3"/>
      <c r="JP297" s="3"/>
      <c r="JQ297" s="3"/>
      <c r="JR297" s="3"/>
      <c r="JS297" s="3"/>
      <c r="JT297" s="3"/>
      <c r="JU297" s="3"/>
      <c r="JV297" s="3"/>
      <c r="JW297" s="3"/>
      <c r="JX297" s="3"/>
      <c r="JY297" s="3"/>
      <c r="JZ297" s="3"/>
      <c r="KA297" s="3"/>
      <c r="KB297" s="3"/>
      <c r="KC297" s="3"/>
      <c r="KD297" s="3"/>
      <c r="KE297" s="3"/>
      <c r="KF297" s="3"/>
      <c r="KG297" s="3"/>
      <c r="KH297" s="3"/>
      <c r="KI297" s="3"/>
      <c r="KJ297" s="3"/>
      <c r="KK297" s="3"/>
      <c r="KL297" s="3"/>
      <c r="KM297" s="3"/>
      <c r="KN297" s="3"/>
      <c r="KO297" s="3"/>
      <c r="KP297" s="3"/>
      <c r="KQ297" s="3"/>
      <c r="KR297" s="3"/>
      <c r="KS297" s="3"/>
      <c r="KT297" s="3"/>
      <c r="KU297" s="3"/>
      <c r="KV297" s="3"/>
      <c r="KW297" s="3"/>
      <c r="KX297" s="3"/>
      <c r="KY297" s="3"/>
      <c r="KZ297" s="3"/>
      <c r="LA297" s="3"/>
      <c r="LB297" s="3"/>
      <c r="LC297" s="3"/>
      <c r="LD297" s="3"/>
      <c r="LE297" s="3"/>
      <c r="LF297" s="3"/>
      <c r="LG297" s="3"/>
      <c r="LH297" s="3"/>
      <c r="LI297" s="3"/>
      <c r="LJ297" s="3"/>
      <c r="LK297" s="3"/>
      <c r="LL297" s="3"/>
      <c r="LM297" s="3"/>
      <c r="LN297" s="3"/>
      <c r="LO297" s="3"/>
      <c r="LP297" s="3"/>
      <c r="LQ297" s="3"/>
      <c r="LR297" s="3"/>
      <c r="LS297" s="3"/>
      <c r="LT297" s="3"/>
      <c r="LU297" s="3"/>
      <c r="LV297" s="3"/>
      <c r="LW297" s="3"/>
      <c r="LX297" s="3"/>
      <c r="LY297" s="3"/>
      <c r="LZ297" s="3"/>
      <c r="MA297" s="3"/>
      <c r="MB297" s="3"/>
      <c r="MC297" s="3"/>
      <c r="MD297" s="3"/>
      <c r="ME297" s="3"/>
      <c r="MF297" s="3"/>
      <c r="MG297" s="3"/>
      <c r="MH297" s="3"/>
      <c r="MI297" s="3"/>
      <c r="MJ297" s="3"/>
      <c r="MK297" s="3"/>
      <c r="ML297" s="3"/>
      <c r="MM297" s="3"/>
      <c r="MN297" s="3"/>
      <c r="MO297" s="3"/>
      <c r="MP297" s="3"/>
      <c r="MQ297" s="3"/>
      <c r="MR297" s="3"/>
      <c r="MS297" s="3"/>
      <c r="MT297" s="3"/>
      <c r="MU297" s="3"/>
      <c r="MV297" s="3"/>
      <c r="MW297" s="3"/>
      <c r="MX297" s="3"/>
      <c r="MY297" s="3"/>
      <c r="MZ297" s="3"/>
      <c r="NA297" s="3"/>
      <c r="NB297" s="3"/>
      <c r="NC297" s="3"/>
      <c r="ND297" s="3"/>
      <c r="NE297" s="3"/>
      <c r="NF297" s="3"/>
      <c r="NG297" s="3"/>
      <c r="NH297" s="3"/>
      <c r="NI297" s="3"/>
      <c r="NJ297" s="3"/>
      <c r="NK297" s="3"/>
      <c r="NL297" s="3"/>
      <c r="NM297" s="3"/>
      <c r="NN297" s="3"/>
      <c r="NO297" s="3"/>
      <c r="NP297" s="3"/>
      <c r="NQ297" s="3"/>
      <c r="NR297" s="3"/>
      <c r="NS297" s="3"/>
      <c r="NT297" s="3"/>
      <c r="NU297" s="3"/>
      <c r="NV297" s="3"/>
      <c r="NW297" s="3"/>
      <c r="NX297" s="3"/>
      <c r="NY297" s="3"/>
      <c r="NZ297" s="3"/>
      <c r="OA297" s="3"/>
      <c r="OB297" s="3"/>
      <c r="OC297" s="3"/>
      <c r="OD297" s="3"/>
      <c r="OE297" s="3"/>
      <c r="OF297" s="3"/>
      <c r="OG297" s="3"/>
      <c r="OH297" s="3"/>
      <c r="OI297" s="3"/>
      <c r="OJ297" s="3"/>
      <c r="OK297" s="3"/>
      <c r="OL297" s="3"/>
      <c r="OM297" s="3"/>
      <c r="ON297" s="3"/>
      <c r="OO297" s="3"/>
      <c r="OP297" s="3"/>
      <c r="OQ297" s="3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</row>
    <row r="298" spans="3:711" x14ac:dyDescent="0.25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  <c r="IZ298" s="3"/>
      <c r="JA298" s="3"/>
      <c r="JB298" s="3"/>
      <c r="JC298" s="3"/>
      <c r="JD298" s="3"/>
      <c r="JE298" s="3"/>
      <c r="JF298" s="3"/>
      <c r="JG298" s="3"/>
      <c r="JH298" s="3"/>
      <c r="JI298" s="3"/>
      <c r="JJ298" s="3"/>
      <c r="JK298" s="3"/>
      <c r="JL298" s="3"/>
      <c r="JM298" s="3"/>
      <c r="JN298" s="3"/>
      <c r="JO298" s="3"/>
      <c r="JP298" s="3"/>
      <c r="JQ298" s="3"/>
      <c r="JR298" s="3"/>
      <c r="JS298" s="3"/>
      <c r="JT298" s="3"/>
      <c r="JU298" s="3"/>
      <c r="JV298" s="3"/>
      <c r="JW298" s="3"/>
      <c r="JX298" s="3"/>
      <c r="JY298" s="3"/>
      <c r="JZ298" s="3"/>
      <c r="KA298" s="3"/>
      <c r="KB298" s="3"/>
      <c r="KC298" s="3"/>
      <c r="KD298" s="3"/>
      <c r="KE298" s="3"/>
      <c r="KF298" s="3"/>
      <c r="KG298" s="3"/>
      <c r="KH298" s="3"/>
      <c r="KI298" s="3"/>
      <c r="KJ298" s="3"/>
      <c r="KK298" s="3"/>
      <c r="KL298" s="3"/>
      <c r="KM298" s="3"/>
      <c r="KN298" s="3"/>
      <c r="KO298" s="3"/>
      <c r="KP298" s="3"/>
      <c r="KQ298" s="3"/>
      <c r="KR298" s="3"/>
      <c r="KS298" s="3"/>
      <c r="KT298" s="3"/>
      <c r="KU298" s="3"/>
      <c r="KV298" s="3"/>
      <c r="KW298" s="3"/>
      <c r="KX298" s="3"/>
      <c r="KY298" s="3"/>
      <c r="KZ298" s="3"/>
      <c r="LA298" s="3"/>
      <c r="LB298" s="3"/>
      <c r="LC298" s="3"/>
      <c r="LD298" s="3"/>
      <c r="LE298" s="3"/>
      <c r="LF298" s="3"/>
      <c r="LG298" s="3"/>
      <c r="LH298" s="3"/>
      <c r="LI298" s="3"/>
      <c r="LJ298" s="3"/>
      <c r="LK298" s="3"/>
      <c r="LL298" s="3"/>
      <c r="LM298" s="3"/>
      <c r="LN298" s="3"/>
      <c r="LO298" s="3"/>
      <c r="LP298" s="3"/>
      <c r="LQ298" s="3"/>
      <c r="LR298" s="3"/>
      <c r="LS298" s="3"/>
      <c r="LT298" s="3"/>
      <c r="LU298" s="3"/>
      <c r="LV298" s="3"/>
      <c r="LW298" s="3"/>
      <c r="LX298" s="3"/>
      <c r="LY298" s="3"/>
      <c r="LZ298" s="3"/>
      <c r="MA298" s="3"/>
      <c r="MB298" s="3"/>
      <c r="MC298" s="3"/>
      <c r="MD298" s="3"/>
      <c r="ME298" s="3"/>
      <c r="MF298" s="3"/>
      <c r="MG298" s="3"/>
      <c r="MH298" s="3"/>
      <c r="MI298" s="3"/>
      <c r="MJ298" s="3"/>
      <c r="MK298" s="3"/>
      <c r="ML298" s="3"/>
      <c r="MM298" s="3"/>
      <c r="MN298" s="3"/>
      <c r="MO298" s="3"/>
      <c r="MP298" s="3"/>
      <c r="MQ298" s="3"/>
      <c r="MR298" s="3"/>
      <c r="MS298" s="3"/>
      <c r="MT298" s="3"/>
      <c r="MU298" s="3"/>
      <c r="MV298" s="3"/>
      <c r="MW298" s="3"/>
      <c r="MX298" s="3"/>
      <c r="MY298" s="3"/>
      <c r="MZ298" s="3"/>
      <c r="NA298" s="3"/>
      <c r="NB298" s="3"/>
      <c r="NC298" s="3"/>
      <c r="ND298" s="3"/>
      <c r="NE298" s="3"/>
      <c r="NF298" s="3"/>
      <c r="NG298" s="3"/>
      <c r="NH298" s="3"/>
      <c r="NI298" s="3"/>
      <c r="NJ298" s="3"/>
      <c r="NK298" s="3"/>
      <c r="NL298" s="3"/>
      <c r="NM298" s="3"/>
      <c r="NN298" s="3"/>
      <c r="NO298" s="3"/>
      <c r="NP298" s="3"/>
      <c r="NQ298" s="3"/>
      <c r="NR298" s="3"/>
      <c r="NS298" s="3"/>
      <c r="NT298" s="3"/>
      <c r="NU298" s="3"/>
      <c r="NV298" s="3"/>
      <c r="NW298" s="3"/>
      <c r="NX298" s="3"/>
      <c r="NY298" s="3"/>
      <c r="NZ298" s="3"/>
      <c r="OA298" s="3"/>
      <c r="OB298" s="3"/>
      <c r="OC298" s="3"/>
      <c r="OD298" s="3"/>
      <c r="OE298" s="3"/>
      <c r="OF298" s="3"/>
      <c r="OG298" s="3"/>
      <c r="OH298" s="3"/>
      <c r="OI298" s="3"/>
      <c r="OJ298" s="3"/>
      <c r="OK298" s="3"/>
      <c r="OL298" s="3"/>
      <c r="OM298" s="3"/>
      <c r="ON298" s="3"/>
      <c r="OO298" s="3"/>
      <c r="OP298" s="3"/>
      <c r="OQ298" s="3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</row>
    <row r="299" spans="3:711" x14ac:dyDescent="0.25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  <c r="IY299" s="3"/>
      <c r="IZ299" s="3"/>
      <c r="JA299" s="3"/>
      <c r="JB299" s="3"/>
      <c r="JC299" s="3"/>
      <c r="JD299" s="3"/>
      <c r="JE299" s="3"/>
      <c r="JF299" s="3"/>
      <c r="JG299" s="3"/>
      <c r="JH299" s="3"/>
      <c r="JI299" s="3"/>
      <c r="JJ299" s="3"/>
      <c r="JK299" s="3"/>
      <c r="JL299" s="3"/>
      <c r="JM299" s="3"/>
      <c r="JN299" s="3"/>
      <c r="JO299" s="3"/>
      <c r="JP299" s="3"/>
      <c r="JQ299" s="3"/>
      <c r="JR299" s="3"/>
      <c r="JS299" s="3"/>
      <c r="JT299" s="3"/>
      <c r="JU299" s="3"/>
      <c r="JV299" s="3"/>
      <c r="JW299" s="3"/>
      <c r="JX299" s="3"/>
      <c r="JY299" s="3"/>
      <c r="JZ299" s="3"/>
      <c r="KA299" s="3"/>
      <c r="KB299" s="3"/>
      <c r="KC299" s="3"/>
      <c r="KD299" s="3"/>
      <c r="KE299" s="3"/>
      <c r="KF299" s="3"/>
      <c r="KG299" s="3"/>
      <c r="KH299" s="3"/>
      <c r="KI299" s="3"/>
      <c r="KJ299" s="3"/>
      <c r="KK299" s="3"/>
      <c r="KL299" s="3"/>
      <c r="KM299" s="3"/>
      <c r="KN299" s="3"/>
      <c r="KO299" s="3"/>
      <c r="KP299" s="3"/>
      <c r="KQ299" s="3"/>
      <c r="KR299" s="3"/>
      <c r="KS299" s="3"/>
      <c r="KT299" s="3"/>
      <c r="KU299" s="3"/>
      <c r="KV299" s="3"/>
      <c r="KW299" s="3"/>
      <c r="KX299" s="3"/>
      <c r="KY299" s="3"/>
      <c r="KZ299" s="3"/>
      <c r="LA299" s="3"/>
      <c r="LB299" s="3"/>
      <c r="LC299" s="3"/>
      <c r="LD299" s="3"/>
      <c r="LE299" s="3"/>
      <c r="LF299" s="3"/>
      <c r="LG299" s="3"/>
      <c r="LH299" s="3"/>
      <c r="LI299" s="3"/>
      <c r="LJ299" s="3"/>
      <c r="LK299" s="3"/>
      <c r="LL299" s="3"/>
      <c r="LM299" s="3"/>
      <c r="LN299" s="3"/>
      <c r="LO299" s="3"/>
      <c r="LP299" s="3"/>
      <c r="LQ299" s="3"/>
      <c r="LR299" s="3"/>
      <c r="LS299" s="3"/>
      <c r="LT299" s="3"/>
      <c r="LU299" s="3"/>
      <c r="LV299" s="3"/>
      <c r="LW299" s="3"/>
      <c r="LX299" s="3"/>
      <c r="LY299" s="3"/>
      <c r="LZ299" s="3"/>
      <c r="MA299" s="3"/>
      <c r="MB299" s="3"/>
      <c r="MC299" s="3"/>
      <c r="MD299" s="3"/>
      <c r="ME299" s="3"/>
      <c r="MF299" s="3"/>
      <c r="MG299" s="3"/>
      <c r="MH299" s="3"/>
      <c r="MI299" s="3"/>
      <c r="MJ299" s="3"/>
      <c r="MK299" s="3"/>
      <c r="ML299" s="3"/>
      <c r="MM299" s="3"/>
      <c r="MN299" s="3"/>
      <c r="MO299" s="3"/>
      <c r="MP299" s="3"/>
      <c r="MQ299" s="3"/>
      <c r="MR299" s="3"/>
      <c r="MS299" s="3"/>
      <c r="MT299" s="3"/>
      <c r="MU299" s="3"/>
      <c r="MV299" s="3"/>
      <c r="MW299" s="3"/>
      <c r="MX299" s="3"/>
      <c r="MY299" s="3"/>
      <c r="MZ299" s="3"/>
      <c r="NA299" s="3"/>
      <c r="NB299" s="3"/>
      <c r="NC299" s="3"/>
      <c r="ND299" s="3"/>
      <c r="NE299" s="3"/>
      <c r="NF299" s="3"/>
      <c r="NG299" s="3"/>
      <c r="NH299" s="3"/>
      <c r="NI299" s="3"/>
      <c r="NJ299" s="3"/>
      <c r="NK299" s="3"/>
      <c r="NL299" s="3"/>
      <c r="NM299" s="3"/>
      <c r="NN299" s="3"/>
      <c r="NO299" s="3"/>
      <c r="NP299" s="3"/>
      <c r="NQ299" s="3"/>
      <c r="NR299" s="3"/>
      <c r="NS299" s="3"/>
      <c r="NT299" s="3"/>
      <c r="NU299" s="3"/>
      <c r="NV299" s="3"/>
      <c r="NW299" s="3"/>
      <c r="NX299" s="3"/>
      <c r="NY299" s="3"/>
      <c r="NZ299" s="3"/>
      <c r="OA299" s="3"/>
      <c r="OB299" s="3"/>
      <c r="OC299" s="3"/>
      <c r="OD299" s="3"/>
      <c r="OE299" s="3"/>
      <c r="OF299" s="3"/>
      <c r="OG299" s="3"/>
      <c r="OH299" s="3"/>
      <c r="OI299" s="3"/>
      <c r="OJ299" s="3"/>
      <c r="OK299" s="3"/>
      <c r="OL299" s="3"/>
      <c r="OM299" s="3"/>
      <c r="ON299" s="3"/>
      <c r="OO299" s="3"/>
      <c r="OP299" s="3"/>
      <c r="OQ299" s="3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</row>
    <row r="300" spans="3:711" x14ac:dyDescent="0.25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  <c r="IY300" s="3"/>
      <c r="IZ300" s="3"/>
      <c r="JA300" s="3"/>
      <c r="JB300" s="3"/>
      <c r="JC300" s="3"/>
      <c r="JD300" s="3"/>
      <c r="JE300" s="3"/>
      <c r="JF300" s="3"/>
      <c r="JG300" s="3"/>
      <c r="JH300" s="3"/>
      <c r="JI300" s="3"/>
      <c r="JJ300" s="3"/>
      <c r="JK300" s="3"/>
      <c r="JL300" s="3"/>
      <c r="JM300" s="3"/>
      <c r="JN300" s="3"/>
      <c r="JO300" s="3"/>
      <c r="JP300" s="3"/>
      <c r="JQ300" s="3"/>
      <c r="JR300" s="3"/>
      <c r="JS300" s="3"/>
      <c r="JT300" s="3"/>
      <c r="JU300" s="3"/>
      <c r="JV300" s="3"/>
      <c r="JW300" s="3"/>
      <c r="JX300" s="3"/>
      <c r="JY300" s="3"/>
      <c r="JZ300" s="3"/>
      <c r="KA300" s="3"/>
      <c r="KB300" s="3"/>
      <c r="KC300" s="3"/>
      <c r="KD300" s="3"/>
      <c r="KE300" s="3"/>
      <c r="KF300" s="3"/>
      <c r="KG300" s="3"/>
      <c r="KH300" s="3"/>
      <c r="KI300" s="3"/>
      <c r="KJ300" s="3"/>
      <c r="KK300" s="3"/>
      <c r="KL300" s="3"/>
      <c r="KM300" s="3"/>
      <c r="KN300" s="3"/>
      <c r="KO300" s="3"/>
      <c r="KP300" s="3"/>
      <c r="KQ300" s="3"/>
      <c r="KR300" s="3"/>
      <c r="KS300" s="3"/>
      <c r="KT300" s="3"/>
      <c r="KU300" s="3"/>
      <c r="KV300" s="3"/>
      <c r="KW300" s="3"/>
      <c r="KX300" s="3"/>
      <c r="KY300" s="3"/>
      <c r="KZ300" s="3"/>
      <c r="LA300" s="3"/>
      <c r="LB300" s="3"/>
      <c r="LC300" s="3"/>
      <c r="LD300" s="3"/>
      <c r="LE300" s="3"/>
      <c r="LF300" s="3"/>
      <c r="LG300" s="3"/>
      <c r="LH300" s="3"/>
      <c r="LI300" s="3"/>
      <c r="LJ300" s="3"/>
      <c r="LK300" s="3"/>
      <c r="LL300" s="3"/>
      <c r="LM300" s="3"/>
      <c r="LN300" s="3"/>
      <c r="LO300" s="3"/>
      <c r="LP300" s="3"/>
      <c r="LQ300" s="3"/>
      <c r="LR300" s="3"/>
      <c r="LS300" s="3"/>
      <c r="LT300" s="3"/>
      <c r="LU300" s="3"/>
      <c r="LV300" s="3"/>
      <c r="LW300" s="3"/>
      <c r="LX300" s="3"/>
      <c r="LY300" s="3"/>
      <c r="LZ300" s="3"/>
      <c r="MA300" s="3"/>
      <c r="MB300" s="3"/>
      <c r="MC300" s="3"/>
      <c r="MD300" s="3"/>
      <c r="ME300" s="3"/>
      <c r="MF300" s="3"/>
      <c r="MG300" s="3"/>
      <c r="MH300" s="3"/>
      <c r="MI300" s="3"/>
      <c r="MJ300" s="3"/>
      <c r="MK300" s="3"/>
      <c r="ML300" s="3"/>
      <c r="MM300" s="3"/>
      <c r="MN300" s="3"/>
      <c r="MO300" s="3"/>
      <c r="MP300" s="3"/>
      <c r="MQ300" s="3"/>
      <c r="MR300" s="3"/>
      <c r="MS300" s="3"/>
      <c r="MT300" s="3"/>
      <c r="MU300" s="3"/>
      <c r="MV300" s="3"/>
      <c r="MW300" s="3"/>
      <c r="MX300" s="3"/>
      <c r="MY300" s="3"/>
      <c r="MZ300" s="3"/>
      <c r="NA300" s="3"/>
      <c r="NB300" s="3"/>
      <c r="NC300" s="3"/>
      <c r="ND300" s="3"/>
      <c r="NE300" s="3"/>
      <c r="NF300" s="3"/>
      <c r="NG300" s="3"/>
      <c r="NH300" s="3"/>
      <c r="NI300" s="3"/>
      <c r="NJ300" s="3"/>
      <c r="NK300" s="3"/>
      <c r="NL300" s="3"/>
      <c r="NM300" s="3"/>
      <c r="NN300" s="3"/>
      <c r="NO300" s="3"/>
      <c r="NP300" s="3"/>
      <c r="NQ300" s="3"/>
      <c r="NR300" s="3"/>
      <c r="NS300" s="3"/>
      <c r="NT300" s="3"/>
      <c r="NU300" s="3"/>
      <c r="NV300" s="3"/>
      <c r="NW300" s="3"/>
      <c r="NX300" s="3"/>
      <c r="NY300" s="3"/>
      <c r="NZ300" s="3"/>
      <c r="OA300" s="3"/>
      <c r="OB300" s="3"/>
      <c r="OC300" s="3"/>
      <c r="OD300" s="3"/>
      <c r="OE300" s="3"/>
      <c r="OF300" s="3"/>
      <c r="OG300" s="3"/>
      <c r="OH300" s="3"/>
      <c r="OI300" s="3"/>
      <c r="OJ300" s="3"/>
      <c r="OK300" s="3"/>
      <c r="OL300" s="3"/>
      <c r="OM300" s="3"/>
      <c r="ON300" s="3"/>
      <c r="OO300" s="3"/>
      <c r="OP300" s="3"/>
      <c r="OQ300" s="3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</row>
    <row r="301" spans="3:711" x14ac:dyDescent="0.25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  <c r="IY301" s="3"/>
      <c r="IZ301" s="3"/>
      <c r="JA301" s="3"/>
      <c r="JB301" s="3"/>
      <c r="JC301" s="3"/>
      <c r="JD301" s="3"/>
      <c r="JE301" s="3"/>
      <c r="JF301" s="3"/>
      <c r="JG301" s="3"/>
      <c r="JH301" s="3"/>
      <c r="JI301" s="3"/>
      <c r="JJ301" s="3"/>
      <c r="JK301" s="3"/>
      <c r="JL301" s="3"/>
      <c r="JM301" s="3"/>
      <c r="JN301" s="3"/>
      <c r="JO301" s="3"/>
      <c r="JP301" s="3"/>
      <c r="JQ301" s="3"/>
      <c r="JR301" s="3"/>
      <c r="JS301" s="3"/>
      <c r="JT301" s="3"/>
      <c r="JU301" s="3"/>
      <c r="JV301" s="3"/>
      <c r="JW301" s="3"/>
      <c r="JX301" s="3"/>
      <c r="JY301" s="3"/>
      <c r="JZ301" s="3"/>
      <c r="KA301" s="3"/>
      <c r="KB301" s="3"/>
      <c r="KC301" s="3"/>
      <c r="KD301" s="3"/>
      <c r="KE301" s="3"/>
      <c r="KF301" s="3"/>
      <c r="KG301" s="3"/>
      <c r="KH301" s="3"/>
      <c r="KI301" s="3"/>
      <c r="KJ301" s="3"/>
      <c r="KK301" s="3"/>
      <c r="KL301" s="3"/>
      <c r="KM301" s="3"/>
      <c r="KN301" s="3"/>
      <c r="KO301" s="3"/>
      <c r="KP301" s="3"/>
      <c r="KQ301" s="3"/>
      <c r="KR301" s="3"/>
      <c r="KS301" s="3"/>
      <c r="KT301" s="3"/>
      <c r="KU301" s="3"/>
      <c r="KV301" s="3"/>
      <c r="KW301" s="3"/>
      <c r="KX301" s="3"/>
      <c r="KY301" s="3"/>
      <c r="KZ301" s="3"/>
      <c r="LA301" s="3"/>
      <c r="LB301" s="3"/>
      <c r="LC301" s="3"/>
      <c r="LD301" s="3"/>
      <c r="LE301" s="3"/>
      <c r="LF301" s="3"/>
      <c r="LG301" s="3"/>
      <c r="LH301" s="3"/>
      <c r="LI301" s="3"/>
      <c r="LJ301" s="3"/>
      <c r="LK301" s="3"/>
      <c r="LL301" s="3"/>
      <c r="LM301" s="3"/>
      <c r="LN301" s="3"/>
      <c r="LO301" s="3"/>
      <c r="LP301" s="3"/>
      <c r="LQ301" s="3"/>
      <c r="LR301" s="3"/>
      <c r="LS301" s="3"/>
      <c r="LT301" s="3"/>
      <c r="LU301" s="3"/>
      <c r="LV301" s="3"/>
      <c r="LW301" s="3"/>
      <c r="LX301" s="3"/>
      <c r="LY301" s="3"/>
      <c r="LZ301" s="3"/>
      <c r="MA301" s="3"/>
      <c r="MB301" s="3"/>
      <c r="MC301" s="3"/>
      <c r="MD301" s="3"/>
      <c r="ME301" s="3"/>
      <c r="MF301" s="3"/>
      <c r="MG301" s="3"/>
      <c r="MH301" s="3"/>
      <c r="MI301" s="3"/>
      <c r="MJ301" s="3"/>
      <c r="MK301" s="3"/>
      <c r="ML301" s="3"/>
      <c r="MM301" s="3"/>
      <c r="MN301" s="3"/>
      <c r="MO301" s="3"/>
      <c r="MP301" s="3"/>
      <c r="MQ301" s="3"/>
      <c r="MR301" s="3"/>
      <c r="MS301" s="3"/>
      <c r="MT301" s="3"/>
      <c r="MU301" s="3"/>
      <c r="MV301" s="3"/>
      <c r="MW301" s="3"/>
      <c r="MX301" s="3"/>
      <c r="MY301" s="3"/>
      <c r="MZ301" s="3"/>
      <c r="NA301" s="3"/>
      <c r="NB301" s="3"/>
      <c r="NC301" s="3"/>
      <c r="ND301" s="3"/>
      <c r="NE301" s="3"/>
      <c r="NF301" s="3"/>
      <c r="NG301" s="3"/>
      <c r="NH301" s="3"/>
      <c r="NI301" s="3"/>
      <c r="NJ301" s="3"/>
      <c r="NK301" s="3"/>
      <c r="NL301" s="3"/>
      <c r="NM301" s="3"/>
      <c r="NN301" s="3"/>
      <c r="NO301" s="3"/>
      <c r="NP301" s="3"/>
      <c r="NQ301" s="3"/>
      <c r="NR301" s="3"/>
      <c r="NS301" s="3"/>
      <c r="NT301" s="3"/>
      <c r="NU301" s="3"/>
      <c r="NV301" s="3"/>
      <c r="NW301" s="3"/>
      <c r="NX301" s="3"/>
      <c r="NY301" s="3"/>
      <c r="NZ301" s="3"/>
      <c r="OA301" s="3"/>
      <c r="OB301" s="3"/>
      <c r="OC301" s="3"/>
      <c r="OD301" s="3"/>
      <c r="OE301" s="3"/>
      <c r="OF301" s="3"/>
      <c r="OG301" s="3"/>
      <c r="OH301" s="3"/>
      <c r="OI301" s="3"/>
      <c r="OJ301" s="3"/>
      <c r="OK301" s="3"/>
      <c r="OL301" s="3"/>
      <c r="OM301" s="3"/>
      <c r="ON301" s="3"/>
      <c r="OO301" s="3"/>
      <c r="OP301" s="3"/>
      <c r="OQ301" s="3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</row>
    <row r="302" spans="3:711" x14ac:dyDescent="0.25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  <c r="IZ302" s="3"/>
      <c r="JA302" s="3"/>
      <c r="JB302" s="3"/>
      <c r="JC302" s="3"/>
      <c r="JD302" s="3"/>
      <c r="JE302" s="3"/>
      <c r="JF302" s="3"/>
      <c r="JG302" s="3"/>
      <c r="JH302" s="3"/>
      <c r="JI302" s="3"/>
      <c r="JJ302" s="3"/>
      <c r="JK302" s="3"/>
      <c r="JL302" s="3"/>
      <c r="JM302" s="3"/>
      <c r="JN302" s="3"/>
      <c r="JO302" s="3"/>
      <c r="JP302" s="3"/>
      <c r="JQ302" s="3"/>
      <c r="JR302" s="3"/>
      <c r="JS302" s="3"/>
      <c r="JT302" s="3"/>
      <c r="JU302" s="3"/>
      <c r="JV302" s="3"/>
      <c r="JW302" s="3"/>
      <c r="JX302" s="3"/>
      <c r="JY302" s="3"/>
      <c r="JZ302" s="3"/>
      <c r="KA302" s="3"/>
      <c r="KB302" s="3"/>
      <c r="KC302" s="3"/>
      <c r="KD302" s="3"/>
      <c r="KE302" s="3"/>
      <c r="KF302" s="3"/>
      <c r="KG302" s="3"/>
      <c r="KH302" s="3"/>
      <c r="KI302" s="3"/>
      <c r="KJ302" s="3"/>
      <c r="KK302" s="3"/>
      <c r="KL302" s="3"/>
      <c r="KM302" s="3"/>
      <c r="KN302" s="3"/>
      <c r="KO302" s="3"/>
      <c r="KP302" s="3"/>
      <c r="KQ302" s="3"/>
      <c r="KR302" s="3"/>
      <c r="KS302" s="3"/>
      <c r="KT302" s="3"/>
      <c r="KU302" s="3"/>
      <c r="KV302" s="3"/>
      <c r="KW302" s="3"/>
      <c r="KX302" s="3"/>
      <c r="KY302" s="3"/>
      <c r="KZ302" s="3"/>
      <c r="LA302" s="3"/>
      <c r="LB302" s="3"/>
      <c r="LC302" s="3"/>
      <c r="LD302" s="3"/>
      <c r="LE302" s="3"/>
      <c r="LF302" s="3"/>
      <c r="LG302" s="3"/>
      <c r="LH302" s="3"/>
      <c r="LI302" s="3"/>
      <c r="LJ302" s="3"/>
      <c r="LK302" s="3"/>
      <c r="LL302" s="3"/>
      <c r="LM302" s="3"/>
      <c r="LN302" s="3"/>
      <c r="LO302" s="3"/>
      <c r="LP302" s="3"/>
      <c r="LQ302" s="3"/>
      <c r="LR302" s="3"/>
      <c r="LS302" s="3"/>
      <c r="LT302" s="3"/>
      <c r="LU302" s="3"/>
      <c r="LV302" s="3"/>
      <c r="LW302" s="3"/>
      <c r="LX302" s="3"/>
      <c r="LY302" s="3"/>
      <c r="LZ302" s="3"/>
      <c r="MA302" s="3"/>
      <c r="MB302" s="3"/>
      <c r="MC302" s="3"/>
      <c r="MD302" s="3"/>
      <c r="ME302" s="3"/>
      <c r="MF302" s="3"/>
      <c r="MG302" s="3"/>
      <c r="MH302" s="3"/>
      <c r="MI302" s="3"/>
      <c r="MJ302" s="3"/>
      <c r="MK302" s="3"/>
      <c r="ML302" s="3"/>
      <c r="MM302" s="3"/>
      <c r="MN302" s="3"/>
      <c r="MO302" s="3"/>
      <c r="MP302" s="3"/>
      <c r="MQ302" s="3"/>
      <c r="MR302" s="3"/>
      <c r="MS302" s="3"/>
      <c r="MT302" s="3"/>
      <c r="MU302" s="3"/>
      <c r="MV302" s="3"/>
      <c r="MW302" s="3"/>
      <c r="MX302" s="3"/>
      <c r="MY302" s="3"/>
      <c r="MZ302" s="3"/>
      <c r="NA302" s="3"/>
      <c r="NB302" s="3"/>
      <c r="NC302" s="3"/>
      <c r="ND302" s="3"/>
      <c r="NE302" s="3"/>
      <c r="NF302" s="3"/>
      <c r="NG302" s="3"/>
      <c r="NH302" s="3"/>
      <c r="NI302" s="3"/>
      <c r="NJ302" s="3"/>
      <c r="NK302" s="3"/>
      <c r="NL302" s="3"/>
      <c r="NM302" s="3"/>
      <c r="NN302" s="3"/>
      <c r="NO302" s="3"/>
      <c r="NP302" s="3"/>
      <c r="NQ302" s="3"/>
      <c r="NR302" s="3"/>
      <c r="NS302" s="3"/>
      <c r="NT302" s="3"/>
      <c r="NU302" s="3"/>
      <c r="NV302" s="3"/>
      <c r="NW302" s="3"/>
      <c r="NX302" s="3"/>
      <c r="NY302" s="3"/>
      <c r="NZ302" s="3"/>
      <c r="OA302" s="3"/>
      <c r="OB302" s="3"/>
      <c r="OC302" s="3"/>
      <c r="OD302" s="3"/>
      <c r="OE302" s="3"/>
      <c r="OF302" s="3"/>
      <c r="OG302" s="3"/>
      <c r="OH302" s="3"/>
      <c r="OI302" s="3"/>
      <c r="OJ302" s="3"/>
      <c r="OK302" s="3"/>
      <c r="OL302" s="3"/>
      <c r="OM302" s="3"/>
      <c r="ON302" s="3"/>
      <c r="OO302" s="3"/>
      <c r="OP302" s="3"/>
      <c r="OQ302" s="3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</row>
    <row r="303" spans="3:711" x14ac:dyDescent="0.25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  <c r="IY303" s="3"/>
      <c r="IZ303" s="3"/>
      <c r="JA303" s="3"/>
      <c r="JB303" s="3"/>
      <c r="JC303" s="3"/>
      <c r="JD303" s="3"/>
      <c r="JE303" s="3"/>
      <c r="JF303" s="3"/>
      <c r="JG303" s="3"/>
      <c r="JH303" s="3"/>
      <c r="JI303" s="3"/>
      <c r="JJ303" s="3"/>
      <c r="JK303" s="3"/>
      <c r="JL303" s="3"/>
      <c r="JM303" s="3"/>
      <c r="JN303" s="3"/>
      <c r="JO303" s="3"/>
      <c r="JP303" s="3"/>
      <c r="JQ303" s="3"/>
      <c r="JR303" s="3"/>
      <c r="JS303" s="3"/>
      <c r="JT303" s="3"/>
      <c r="JU303" s="3"/>
      <c r="JV303" s="3"/>
      <c r="JW303" s="3"/>
      <c r="JX303" s="3"/>
      <c r="JY303" s="3"/>
      <c r="JZ303" s="3"/>
      <c r="KA303" s="3"/>
      <c r="KB303" s="3"/>
      <c r="KC303" s="3"/>
      <c r="KD303" s="3"/>
      <c r="KE303" s="3"/>
      <c r="KF303" s="3"/>
      <c r="KG303" s="3"/>
      <c r="KH303" s="3"/>
      <c r="KI303" s="3"/>
      <c r="KJ303" s="3"/>
      <c r="KK303" s="3"/>
      <c r="KL303" s="3"/>
      <c r="KM303" s="3"/>
      <c r="KN303" s="3"/>
      <c r="KO303" s="3"/>
      <c r="KP303" s="3"/>
      <c r="KQ303" s="3"/>
      <c r="KR303" s="3"/>
      <c r="KS303" s="3"/>
      <c r="KT303" s="3"/>
      <c r="KU303" s="3"/>
      <c r="KV303" s="3"/>
      <c r="KW303" s="3"/>
      <c r="KX303" s="3"/>
      <c r="KY303" s="3"/>
      <c r="KZ303" s="3"/>
      <c r="LA303" s="3"/>
      <c r="LB303" s="3"/>
      <c r="LC303" s="3"/>
      <c r="LD303" s="3"/>
      <c r="LE303" s="3"/>
      <c r="LF303" s="3"/>
      <c r="LG303" s="3"/>
      <c r="LH303" s="3"/>
      <c r="LI303" s="3"/>
      <c r="LJ303" s="3"/>
      <c r="LK303" s="3"/>
      <c r="LL303" s="3"/>
      <c r="LM303" s="3"/>
      <c r="LN303" s="3"/>
      <c r="LO303" s="3"/>
      <c r="LP303" s="3"/>
      <c r="LQ303" s="3"/>
      <c r="LR303" s="3"/>
      <c r="LS303" s="3"/>
      <c r="LT303" s="3"/>
      <c r="LU303" s="3"/>
      <c r="LV303" s="3"/>
      <c r="LW303" s="3"/>
      <c r="LX303" s="3"/>
      <c r="LY303" s="3"/>
      <c r="LZ303" s="3"/>
      <c r="MA303" s="3"/>
      <c r="MB303" s="3"/>
      <c r="MC303" s="3"/>
      <c r="MD303" s="3"/>
      <c r="ME303" s="3"/>
      <c r="MF303" s="3"/>
      <c r="MG303" s="3"/>
      <c r="MH303" s="3"/>
      <c r="MI303" s="3"/>
      <c r="MJ303" s="3"/>
      <c r="MK303" s="3"/>
      <c r="ML303" s="3"/>
      <c r="MM303" s="3"/>
      <c r="MN303" s="3"/>
      <c r="MO303" s="3"/>
      <c r="MP303" s="3"/>
      <c r="MQ303" s="3"/>
      <c r="MR303" s="3"/>
      <c r="MS303" s="3"/>
      <c r="MT303" s="3"/>
      <c r="MU303" s="3"/>
      <c r="MV303" s="3"/>
      <c r="MW303" s="3"/>
      <c r="MX303" s="3"/>
      <c r="MY303" s="3"/>
      <c r="MZ303" s="3"/>
      <c r="NA303" s="3"/>
      <c r="NB303" s="3"/>
      <c r="NC303" s="3"/>
      <c r="ND303" s="3"/>
      <c r="NE303" s="3"/>
      <c r="NF303" s="3"/>
      <c r="NG303" s="3"/>
      <c r="NH303" s="3"/>
      <c r="NI303" s="3"/>
      <c r="NJ303" s="3"/>
      <c r="NK303" s="3"/>
      <c r="NL303" s="3"/>
      <c r="NM303" s="3"/>
      <c r="NN303" s="3"/>
      <c r="NO303" s="3"/>
      <c r="NP303" s="3"/>
      <c r="NQ303" s="3"/>
      <c r="NR303" s="3"/>
      <c r="NS303" s="3"/>
      <c r="NT303" s="3"/>
      <c r="NU303" s="3"/>
      <c r="NV303" s="3"/>
      <c r="NW303" s="3"/>
      <c r="NX303" s="3"/>
      <c r="NY303" s="3"/>
      <c r="NZ303" s="3"/>
      <c r="OA303" s="3"/>
      <c r="OB303" s="3"/>
      <c r="OC303" s="3"/>
      <c r="OD303" s="3"/>
      <c r="OE303" s="3"/>
      <c r="OF303" s="3"/>
      <c r="OG303" s="3"/>
      <c r="OH303" s="3"/>
      <c r="OI303" s="3"/>
      <c r="OJ303" s="3"/>
      <c r="OK303" s="3"/>
      <c r="OL303" s="3"/>
      <c r="OM303" s="3"/>
      <c r="ON303" s="3"/>
      <c r="OO303" s="3"/>
      <c r="OP303" s="3"/>
      <c r="OQ303" s="3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</row>
    <row r="304" spans="3:711" x14ac:dyDescent="0.25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  <c r="IY304" s="3"/>
      <c r="IZ304" s="3"/>
      <c r="JA304" s="3"/>
      <c r="JB304" s="3"/>
      <c r="JC304" s="3"/>
      <c r="JD304" s="3"/>
      <c r="JE304" s="3"/>
      <c r="JF304" s="3"/>
      <c r="JG304" s="3"/>
      <c r="JH304" s="3"/>
      <c r="JI304" s="3"/>
      <c r="JJ304" s="3"/>
      <c r="JK304" s="3"/>
      <c r="JL304" s="3"/>
      <c r="JM304" s="3"/>
      <c r="JN304" s="3"/>
      <c r="JO304" s="3"/>
      <c r="JP304" s="3"/>
      <c r="JQ304" s="3"/>
      <c r="JR304" s="3"/>
      <c r="JS304" s="3"/>
      <c r="JT304" s="3"/>
      <c r="JU304" s="3"/>
      <c r="JV304" s="3"/>
      <c r="JW304" s="3"/>
      <c r="JX304" s="3"/>
      <c r="JY304" s="3"/>
      <c r="JZ304" s="3"/>
      <c r="KA304" s="3"/>
      <c r="KB304" s="3"/>
      <c r="KC304" s="3"/>
      <c r="KD304" s="3"/>
      <c r="KE304" s="3"/>
      <c r="KF304" s="3"/>
      <c r="KG304" s="3"/>
      <c r="KH304" s="3"/>
      <c r="KI304" s="3"/>
      <c r="KJ304" s="3"/>
      <c r="KK304" s="3"/>
      <c r="KL304" s="3"/>
      <c r="KM304" s="3"/>
      <c r="KN304" s="3"/>
      <c r="KO304" s="3"/>
      <c r="KP304" s="3"/>
      <c r="KQ304" s="3"/>
      <c r="KR304" s="3"/>
      <c r="KS304" s="3"/>
      <c r="KT304" s="3"/>
      <c r="KU304" s="3"/>
      <c r="KV304" s="3"/>
      <c r="KW304" s="3"/>
      <c r="KX304" s="3"/>
      <c r="KY304" s="3"/>
      <c r="KZ304" s="3"/>
      <c r="LA304" s="3"/>
      <c r="LB304" s="3"/>
      <c r="LC304" s="3"/>
      <c r="LD304" s="3"/>
      <c r="LE304" s="3"/>
      <c r="LF304" s="3"/>
      <c r="LG304" s="3"/>
      <c r="LH304" s="3"/>
      <c r="LI304" s="3"/>
      <c r="LJ304" s="3"/>
      <c r="LK304" s="3"/>
      <c r="LL304" s="3"/>
      <c r="LM304" s="3"/>
      <c r="LN304" s="3"/>
      <c r="LO304" s="3"/>
      <c r="LP304" s="3"/>
      <c r="LQ304" s="3"/>
      <c r="LR304" s="3"/>
      <c r="LS304" s="3"/>
      <c r="LT304" s="3"/>
      <c r="LU304" s="3"/>
      <c r="LV304" s="3"/>
      <c r="LW304" s="3"/>
      <c r="LX304" s="3"/>
      <c r="LY304" s="3"/>
      <c r="LZ304" s="3"/>
      <c r="MA304" s="3"/>
      <c r="MB304" s="3"/>
      <c r="MC304" s="3"/>
      <c r="MD304" s="3"/>
      <c r="ME304" s="3"/>
      <c r="MF304" s="3"/>
      <c r="MG304" s="3"/>
      <c r="MH304" s="3"/>
      <c r="MI304" s="3"/>
      <c r="MJ304" s="3"/>
      <c r="MK304" s="3"/>
      <c r="ML304" s="3"/>
      <c r="MM304" s="3"/>
      <c r="MN304" s="3"/>
      <c r="MO304" s="3"/>
      <c r="MP304" s="3"/>
      <c r="MQ304" s="3"/>
      <c r="MR304" s="3"/>
      <c r="MS304" s="3"/>
      <c r="MT304" s="3"/>
      <c r="MU304" s="3"/>
      <c r="MV304" s="3"/>
      <c r="MW304" s="3"/>
      <c r="MX304" s="3"/>
      <c r="MY304" s="3"/>
      <c r="MZ304" s="3"/>
      <c r="NA304" s="3"/>
      <c r="NB304" s="3"/>
      <c r="NC304" s="3"/>
      <c r="ND304" s="3"/>
      <c r="NE304" s="3"/>
      <c r="NF304" s="3"/>
      <c r="NG304" s="3"/>
      <c r="NH304" s="3"/>
      <c r="NI304" s="3"/>
      <c r="NJ304" s="3"/>
      <c r="NK304" s="3"/>
      <c r="NL304" s="3"/>
      <c r="NM304" s="3"/>
      <c r="NN304" s="3"/>
      <c r="NO304" s="3"/>
      <c r="NP304" s="3"/>
      <c r="NQ304" s="3"/>
      <c r="NR304" s="3"/>
      <c r="NS304" s="3"/>
      <c r="NT304" s="3"/>
      <c r="NU304" s="3"/>
      <c r="NV304" s="3"/>
      <c r="NW304" s="3"/>
      <c r="NX304" s="3"/>
      <c r="NY304" s="3"/>
      <c r="NZ304" s="3"/>
      <c r="OA304" s="3"/>
      <c r="OB304" s="3"/>
      <c r="OC304" s="3"/>
      <c r="OD304" s="3"/>
      <c r="OE304" s="3"/>
      <c r="OF304" s="3"/>
      <c r="OG304" s="3"/>
      <c r="OH304" s="3"/>
      <c r="OI304" s="3"/>
      <c r="OJ304" s="3"/>
      <c r="OK304" s="3"/>
      <c r="OL304" s="3"/>
      <c r="OM304" s="3"/>
      <c r="ON304" s="3"/>
      <c r="OO304" s="3"/>
      <c r="OP304" s="3"/>
      <c r="OQ304" s="3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</row>
    <row r="305" spans="3:711" x14ac:dyDescent="0.25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  <c r="IZ305" s="3"/>
      <c r="JA305" s="3"/>
      <c r="JB305" s="3"/>
      <c r="JC305" s="3"/>
      <c r="JD305" s="3"/>
      <c r="JE305" s="3"/>
      <c r="JF305" s="3"/>
      <c r="JG305" s="3"/>
      <c r="JH305" s="3"/>
      <c r="JI305" s="3"/>
      <c r="JJ305" s="3"/>
      <c r="JK305" s="3"/>
      <c r="JL305" s="3"/>
      <c r="JM305" s="3"/>
      <c r="JN305" s="3"/>
      <c r="JO305" s="3"/>
      <c r="JP305" s="3"/>
      <c r="JQ305" s="3"/>
      <c r="JR305" s="3"/>
      <c r="JS305" s="3"/>
      <c r="JT305" s="3"/>
      <c r="JU305" s="3"/>
      <c r="JV305" s="3"/>
      <c r="JW305" s="3"/>
      <c r="JX305" s="3"/>
      <c r="JY305" s="3"/>
      <c r="JZ305" s="3"/>
      <c r="KA305" s="3"/>
      <c r="KB305" s="3"/>
      <c r="KC305" s="3"/>
      <c r="KD305" s="3"/>
      <c r="KE305" s="3"/>
      <c r="KF305" s="3"/>
      <c r="KG305" s="3"/>
      <c r="KH305" s="3"/>
      <c r="KI305" s="3"/>
      <c r="KJ305" s="3"/>
      <c r="KK305" s="3"/>
      <c r="KL305" s="3"/>
      <c r="KM305" s="3"/>
      <c r="KN305" s="3"/>
      <c r="KO305" s="3"/>
      <c r="KP305" s="3"/>
      <c r="KQ305" s="3"/>
      <c r="KR305" s="3"/>
      <c r="KS305" s="3"/>
      <c r="KT305" s="3"/>
      <c r="KU305" s="3"/>
      <c r="KV305" s="3"/>
      <c r="KW305" s="3"/>
      <c r="KX305" s="3"/>
      <c r="KY305" s="3"/>
      <c r="KZ305" s="3"/>
      <c r="LA305" s="3"/>
      <c r="LB305" s="3"/>
      <c r="LC305" s="3"/>
      <c r="LD305" s="3"/>
      <c r="LE305" s="3"/>
      <c r="LF305" s="3"/>
      <c r="LG305" s="3"/>
      <c r="LH305" s="3"/>
      <c r="LI305" s="3"/>
      <c r="LJ305" s="3"/>
      <c r="LK305" s="3"/>
      <c r="LL305" s="3"/>
      <c r="LM305" s="3"/>
      <c r="LN305" s="3"/>
      <c r="LO305" s="3"/>
      <c r="LP305" s="3"/>
      <c r="LQ305" s="3"/>
      <c r="LR305" s="3"/>
      <c r="LS305" s="3"/>
      <c r="LT305" s="3"/>
      <c r="LU305" s="3"/>
      <c r="LV305" s="3"/>
      <c r="LW305" s="3"/>
      <c r="LX305" s="3"/>
      <c r="LY305" s="3"/>
      <c r="LZ305" s="3"/>
      <c r="MA305" s="3"/>
      <c r="MB305" s="3"/>
      <c r="MC305" s="3"/>
      <c r="MD305" s="3"/>
      <c r="ME305" s="3"/>
      <c r="MF305" s="3"/>
      <c r="MG305" s="3"/>
      <c r="MH305" s="3"/>
      <c r="MI305" s="3"/>
      <c r="MJ305" s="3"/>
      <c r="MK305" s="3"/>
      <c r="ML305" s="3"/>
      <c r="MM305" s="3"/>
      <c r="MN305" s="3"/>
      <c r="MO305" s="3"/>
      <c r="MP305" s="3"/>
      <c r="MQ305" s="3"/>
      <c r="MR305" s="3"/>
      <c r="MS305" s="3"/>
      <c r="MT305" s="3"/>
      <c r="MU305" s="3"/>
      <c r="MV305" s="3"/>
      <c r="MW305" s="3"/>
      <c r="MX305" s="3"/>
      <c r="MY305" s="3"/>
      <c r="MZ305" s="3"/>
      <c r="NA305" s="3"/>
      <c r="NB305" s="3"/>
      <c r="NC305" s="3"/>
      <c r="ND305" s="3"/>
      <c r="NE305" s="3"/>
      <c r="NF305" s="3"/>
      <c r="NG305" s="3"/>
      <c r="NH305" s="3"/>
      <c r="NI305" s="3"/>
      <c r="NJ305" s="3"/>
      <c r="NK305" s="3"/>
      <c r="NL305" s="3"/>
      <c r="NM305" s="3"/>
      <c r="NN305" s="3"/>
      <c r="NO305" s="3"/>
      <c r="NP305" s="3"/>
      <c r="NQ305" s="3"/>
      <c r="NR305" s="3"/>
      <c r="NS305" s="3"/>
      <c r="NT305" s="3"/>
      <c r="NU305" s="3"/>
      <c r="NV305" s="3"/>
      <c r="NW305" s="3"/>
      <c r="NX305" s="3"/>
      <c r="NY305" s="3"/>
      <c r="NZ305" s="3"/>
      <c r="OA305" s="3"/>
      <c r="OB305" s="3"/>
      <c r="OC305" s="3"/>
      <c r="OD305" s="3"/>
      <c r="OE305" s="3"/>
      <c r="OF305" s="3"/>
      <c r="OG305" s="3"/>
      <c r="OH305" s="3"/>
      <c r="OI305" s="3"/>
      <c r="OJ305" s="3"/>
      <c r="OK305" s="3"/>
      <c r="OL305" s="3"/>
      <c r="OM305" s="3"/>
      <c r="ON305" s="3"/>
      <c r="OO305" s="3"/>
      <c r="OP305" s="3"/>
      <c r="OQ305" s="3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</row>
    <row r="306" spans="3:711" x14ac:dyDescent="0.25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  <c r="HH306" s="14"/>
      <c r="HI306" s="14"/>
      <c r="HJ306" s="14"/>
      <c r="HK306" s="14"/>
      <c r="HL306" s="14"/>
      <c r="HM306" s="14"/>
      <c r="HN306" s="14"/>
      <c r="HO306" s="14"/>
      <c r="HP306" s="14"/>
      <c r="HQ306" s="14"/>
      <c r="HR306" s="14"/>
      <c r="HS306" s="14"/>
      <c r="HT306" s="14"/>
      <c r="HU306" s="14"/>
      <c r="HV306" s="14"/>
      <c r="HW306" s="14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</row>
    <row r="307" spans="3:711" x14ac:dyDescent="0.25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  <c r="GY307" s="14"/>
      <c r="GZ307" s="14"/>
      <c r="HA307" s="14"/>
      <c r="HB307" s="14"/>
      <c r="HC307" s="14"/>
      <c r="HD307" s="14"/>
      <c r="HE307" s="14"/>
      <c r="HF307" s="14"/>
      <c r="HG307" s="14"/>
      <c r="HH307" s="14"/>
      <c r="HI307" s="14"/>
      <c r="HJ307" s="14"/>
      <c r="HK307" s="14"/>
      <c r="HL307" s="14"/>
      <c r="HM307" s="14"/>
      <c r="HN307" s="14"/>
      <c r="HO307" s="14"/>
      <c r="HP307" s="14"/>
      <c r="HQ307" s="14"/>
      <c r="HR307" s="14"/>
      <c r="HS307" s="14"/>
      <c r="HT307" s="14"/>
      <c r="HU307" s="14"/>
      <c r="HV307" s="14"/>
      <c r="HW307" s="14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</row>
    <row r="308" spans="3:711" x14ac:dyDescent="0.25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  <c r="GY308" s="14"/>
      <c r="GZ308" s="14"/>
      <c r="HA308" s="14"/>
      <c r="HB308" s="14"/>
      <c r="HC308" s="14"/>
      <c r="HD308" s="14"/>
      <c r="HE308" s="14"/>
      <c r="HF308" s="14"/>
      <c r="HG308" s="14"/>
      <c r="HH308" s="14"/>
      <c r="HI308" s="14"/>
      <c r="HJ308" s="14"/>
      <c r="HK308" s="14"/>
      <c r="HL308" s="14"/>
      <c r="HM308" s="14"/>
      <c r="HN308" s="14"/>
      <c r="HO308" s="14"/>
      <c r="HP308" s="14"/>
      <c r="HQ308" s="14"/>
      <c r="HR308" s="14"/>
      <c r="HS308" s="14"/>
      <c r="HT308" s="14"/>
      <c r="HU308" s="14"/>
      <c r="HV308" s="14"/>
      <c r="HW308" s="14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</row>
    <row r="309" spans="3:711" x14ac:dyDescent="0.25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  <c r="GY309" s="14"/>
      <c r="GZ309" s="14"/>
      <c r="HA309" s="14"/>
      <c r="HB309" s="14"/>
      <c r="HC309" s="14"/>
      <c r="HD309" s="14"/>
      <c r="HE309" s="14"/>
      <c r="HF309" s="14"/>
      <c r="HG309" s="14"/>
      <c r="HH309" s="14"/>
      <c r="HI309" s="14"/>
      <c r="HJ309" s="14"/>
      <c r="HK309" s="14"/>
      <c r="HL309" s="14"/>
      <c r="HM309" s="14"/>
      <c r="HN309" s="14"/>
      <c r="HO309" s="14"/>
      <c r="HP309" s="14"/>
      <c r="HQ309" s="14"/>
      <c r="HR309" s="14"/>
      <c r="HS309" s="14"/>
      <c r="HT309" s="14"/>
      <c r="HU309" s="14"/>
      <c r="HV309" s="14"/>
      <c r="HW309" s="14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</row>
    <row r="310" spans="3:711" x14ac:dyDescent="0.25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4"/>
      <c r="GQ310" s="14"/>
      <c r="GR310" s="14"/>
      <c r="GS310" s="14"/>
      <c r="GT310" s="14"/>
      <c r="GU310" s="14"/>
      <c r="GV310" s="14"/>
      <c r="GW310" s="14"/>
      <c r="GX310" s="14"/>
      <c r="GY310" s="14"/>
      <c r="GZ310" s="14"/>
      <c r="HA310" s="14"/>
      <c r="HB310" s="14"/>
      <c r="HC310" s="14"/>
      <c r="HD310" s="14"/>
      <c r="HE310" s="14"/>
      <c r="HF310" s="14"/>
      <c r="HG310" s="14"/>
      <c r="HH310" s="14"/>
      <c r="HI310" s="14"/>
      <c r="HJ310" s="14"/>
      <c r="HK310" s="14"/>
      <c r="HL310" s="14"/>
      <c r="HM310" s="14"/>
      <c r="HN310" s="14"/>
      <c r="HO310" s="14"/>
      <c r="HP310" s="14"/>
      <c r="HQ310" s="14"/>
      <c r="HR310" s="14"/>
      <c r="HS310" s="14"/>
      <c r="HT310" s="14"/>
      <c r="HU310" s="14"/>
      <c r="HV310" s="14"/>
      <c r="HW310" s="14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</row>
    <row r="311" spans="3:711" x14ac:dyDescent="0.25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4"/>
      <c r="GQ311" s="14"/>
      <c r="GR311" s="14"/>
      <c r="GS311" s="14"/>
      <c r="GT311" s="14"/>
      <c r="GU311" s="14"/>
      <c r="GV311" s="14"/>
      <c r="GW311" s="14"/>
      <c r="GX311" s="14"/>
      <c r="GY311" s="14"/>
      <c r="GZ311" s="14"/>
      <c r="HA311" s="14"/>
      <c r="HB311" s="14"/>
      <c r="HC311" s="14"/>
      <c r="HD311" s="14"/>
      <c r="HE311" s="14"/>
      <c r="HF311" s="14"/>
      <c r="HG311" s="14"/>
      <c r="HH311" s="14"/>
      <c r="HI311" s="14"/>
      <c r="HJ311" s="14"/>
      <c r="HK311" s="14"/>
      <c r="HL311" s="14"/>
      <c r="HM311" s="14"/>
      <c r="HN311" s="14"/>
      <c r="HO311" s="14"/>
      <c r="HP311" s="14"/>
      <c r="HQ311" s="14"/>
      <c r="HR311" s="14"/>
      <c r="HS311" s="14"/>
      <c r="HT311" s="14"/>
      <c r="HU311" s="14"/>
      <c r="HV311" s="14"/>
      <c r="HW311" s="14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</row>
    <row r="312" spans="3:711" x14ac:dyDescent="0.25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  <c r="GY312" s="14"/>
      <c r="GZ312" s="14"/>
      <c r="HA312" s="14"/>
      <c r="HB312" s="14"/>
      <c r="HC312" s="14"/>
      <c r="HD312" s="14"/>
      <c r="HE312" s="14"/>
      <c r="HF312" s="14"/>
      <c r="HG312" s="14"/>
      <c r="HH312" s="14"/>
      <c r="HI312" s="14"/>
      <c r="HJ312" s="14"/>
      <c r="HK312" s="14"/>
      <c r="HL312" s="14"/>
      <c r="HM312" s="14"/>
      <c r="HN312" s="14"/>
      <c r="HO312" s="14"/>
      <c r="HP312" s="14"/>
      <c r="HQ312" s="14"/>
      <c r="HR312" s="14"/>
      <c r="HS312" s="14"/>
      <c r="HT312" s="14"/>
      <c r="HU312" s="14"/>
      <c r="HV312" s="14"/>
      <c r="HW312" s="14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</row>
    <row r="313" spans="3:711" x14ac:dyDescent="0.25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</row>
    <row r="314" spans="3:711" x14ac:dyDescent="0.25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</row>
    <row r="315" spans="3:711" x14ac:dyDescent="0.25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</row>
    <row r="316" spans="3:711" x14ac:dyDescent="0.25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</row>
    <row r="317" spans="3:711" x14ac:dyDescent="0.25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</row>
    <row r="318" spans="3:711" x14ac:dyDescent="0.25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</row>
    <row r="319" spans="3:711" x14ac:dyDescent="0.25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</row>
    <row r="320" spans="3:711" x14ac:dyDescent="0.25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</row>
    <row r="321" spans="3:711" x14ac:dyDescent="0.25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</row>
    <row r="322" spans="3:711" x14ac:dyDescent="0.25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</row>
    <row r="323" spans="3:711" x14ac:dyDescent="0.25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</row>
    <row r="324" spans="3:711" x14ac:dyDescent="0.25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</row>
    <row r="325" spans="3:711" x14ac:dyDescent="0.25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</row>
    <row r="326" spans="3:71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</row>
    <row r="327" spans="3:711" x14ac:dyDescent="0.25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</row>
    <row r="328" spans="3:711" x14ac:dyDescent="0.25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</row>
    <row r="329" spans="3:711" x14ac:dyDescent="0.25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</row>
    <row r="330" spans="3:711" x14ac:dyDescent="0.25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</row>
    <row r="331" spans="3:711" x14ac:dyDescent="0.25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</row>
    <row r="332" spans="3:711" x14ac:dyDescent="0.25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</row>
    <row r="333" spans="3:711" x14ac:dyDescent="0.25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</row>
    <row r="334" spans="3:711" x14ac:dyDescent="0.25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</row>
    <row r="335" spans="3:711" x14ac:dyDescent="0.25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</row>
    <row r="336" spans="3:711" x14ac:dyDescent="0.25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</row>
    <row r="337" spans="3:711" x14ac:dyDescent="0.25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</row>
    <row r="338" spans="3:711" x14ac:dyDescent="0.25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</row>
    <row r="339" spans="3:711" x14ac:dyDescent="0.25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</row>
    <row r="340" spans="3:711" x14ac:dyDescent="0.25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</row>
    <row r="341" spans="3:711" x14ac:dyDescent="0.25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</row>
    <row r="342" spans="3:711" x14ac:dyDescent="0.25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</row>
    <row r="343" spans="3:711" x14ac:dyDescent="0.25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</row>
    <row r="344" spans="3:711" x14ac:dyDescent="0.25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</row>
    <row r="345" spans="3:711" x14ac:dyDescent="0.25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</row>
    <row r="346" spans="3:711" x14ac:dyDescent="0.25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</row>
    <row r="347" spans="3:711" x14ac:dyDescent="0.25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</row>
    <row r="348" spans="3:711" x14ac:dyDescent="0.25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</row>
    <row r="349" spans="3:711" x14ac:dyDescent="0.25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</row>
    <row r="350" spans="3:711" x14ac:dyDescent="0.25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</row>
    <row r="351" spans="3:711" x14ac:dyDescent="0.25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</row>
    <row r="352" spans="3:711" x14ac:dyDescent="0.25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</row>
    <row r="353" spans="3:711" x14ac:dyDescent="0.25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</row>
    <row r="354" spans="3:711" x14ac:dyDescent="0.25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</row>
    <row r="355" spans="3:711" x14ac:dyDescent="0.25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</row>
    <row r="356" spans="3:711" x14ac:dyDescent="0.25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</row>
    <row r="357" spans="3:711" x14ac:dyDescent="0.25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</row>
    <row r="358" spans="3:711" x14ac:dyDescent="0.25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</row>
    <row r="359" spans="3:711" x14ac:dyDescent="0.25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</row>
    <row r="360" spans="3:711" x14ac:dyDescent="0.25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</row>
    <row r="361" spans="3:711" x14ac:dyDescent="0.25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</row>
    <row r="362" spans="3:711" x14ac:dyDescent="0.25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</row>
    <row r="363" spans="3:711" x14ac:dyDescent="0.25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</row>
    <row r="364" spans="3:711" x14ac:dyDescent="0.25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</row>
    <row r="365" spans="3:711" x14ac:dyDescent="0.25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</row>
    <row r="366" spans="3:711" x14ac:dyDescent="0.25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</row>
    <row r="367" spans="3:711" x14ac:dyDescent="0.25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</row>
    <row r="368" spans="3:711" x14ac:dyDescent="0.25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</row>
    <row r="369" spans="3:711" x14ac:dyDescent="0.25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</row>
    <row r="370" spans="3:711" x14ac:dyDescent="0.25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</row>
    <row r="371" spans="3:711" x14ac:dyDescent="0.25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</row>
    <row r="372" spans="3:711" x14ac:dyDescent="0.25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</row>
    <row r="373" spans="3:711" x14ac:dyDescent="0.25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</row>
    <row r="374" spans="3:711" x14ac:dyDescent="0.25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</row>
    <row r="375" spans="3:711" x14ac:dyDescent="0.25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</row>
    <row r="376" spans="3:711" x14ac:dyDescent="0.25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</row>
    <row r="377" spans="3:711" x14ac:dyDescent="0.25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</row>
    <row r="378" spans="3:711" x14ac:dyDescent="0.25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</row>
    <row r="379" spans="3:711" x14ac:dyDescent="0.25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</row>
    <row r="380" spans="3:711" x14ac:dyDescent="0.25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</row>
    <row r="381" spans="3:711" x14ac:dyDescent="0.25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</row>
    <row r="382" spans="3:711" x14ac:dyDescent="0.25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</row>
    <row r="383" spans="3:711" x14ac:dyDescent="0.25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</row>
    <row r="384" spans="3:711" x14ac:dyDescent="0.2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</row>
    <row r="385" spans="3:711" x14ac:dyDescent="0.25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</row>
    <row r="386" spans="3:711" x14ac:dyDescent="0.25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</row>
    <row r="387" spans="3:711" x14ac:dyDescent="0.25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</row>
    <row r="388" spans="3:711" x14ac:dyDescent="0.2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</row>
    <row r="389" spans="3:711" x14ac:dyDescent="0.25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</row>
    <row r="390" spans="3:711" x14ac:dyDescent="0.25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</row>
    <row r="391" spans="3:711" x14ac:dyDescent="0.25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</row>
    <row r="392" spans="3:711" x14ac:dyDescent="0.2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</row>
    <row r="393" spans="3:711" x14ac:dyDescent="0.25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</row>
    <row r="394" spans="3:711" x14ac:dyDescent="0.25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</row>
    <row r="395" spans="3:711" x14ac:dyDescent="0.25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</row>
    <row r="396" spans="3:711" x14ac:dyDescent="0.2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</row>
    <row r="397" spans="3:711" x14ac:dyDescent="0.25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</row>
    <row r="398" spans="3:71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</row>
    <row r="399" spans="3:711" x14ac:dyDescent="0.25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</row>
    <row r="400" spans="3:711" x14ac:dyDescent="0.2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</row>
    <row r="401" spans="3:711" x14ac:dyDescent="0.25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</row>
    <row r="402" spans="3:711" x14ac:dyDescent="0.2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</row>
    <row r="403" spans="3:711" x14ac:dyDescent="0.25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</row>
    <row r="404" spans="3:711" x14ac:dyDescent="0.25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</row>
    <row r="405" spans="3:711" x14ac:dyDescent="0.25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</row>
    <row r="406" spans="3:711" x14ac:dyDescent="0.2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</row>
    <row r="407" spans="3:711" x14ac:dyDescent="0.2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</row>
    <row r="408" spans="3:711" x14ac:dyDescent="0.25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</row>
    <row r="409" spans="3:711" x14ac:dyDescent="0.25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</row>
    <row r="410" spans="3:711" x14ac:dyDescent="0.2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</row>
    <row r="411" spans="3:711" x14ac:dyDescent="0.25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</row>
    <row r="412" spans="3:711" x14ac:dyDescent="0.25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</row>
    <row r="413" spans="3:711" x14ac:dyDescent="0.25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</row>
    <row r="414" spans="3:711" x14ac:dyDescent="0.2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</row>
    <row r="415" spans="3:711" x14ac:dyDescent="0.25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</row>
    <row r="416" spans="3:711" x14ac:dyDescent="0.25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</row>
    <row r="417" spans="3:711" x14ac:dyDescent="0.25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</row>
    <row r="418" spans="3:711" x14ac:dyDescent="0.25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</row>
    <row r="419" spans="3:711" x14ac:dyDescent="0.25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</row>
    <row r="420" spans="3:711" x14ac:dyDescent="0.25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</row>
    <row r="421" spans="3:711" x14ac:dyDescent="0.25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</row>
    <row r="422" spans="3:711" x14ac:dyDescent="0.25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</row>
    <row r="423" spans="3:711" x14ac:dyDescent="0.25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</row>
    <row r="424" spans="3:711" x14ac:dyDescent="0.25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</row>
    <row r="425" spans="3:711" x14ac:dyDescent="0.2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</row>
    <row r="426" spans="3:711" x14ac:dyDescent="0.2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</row>
    <row r="427" spans="3:711" x14ac:dyDescent="0.25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</row>
    <row r="428" spans="3:711" x14ac:dyDescent="0.25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</row>
    <row r="429" spans="3:711" x14ac:dyDescent="0.25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</row>
    <row r="430" spans="3:711" x14ac:dyDescent="0.25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</row>
    <row r="431" spans="3:711" x14ac:dyDescent="0.25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</row>
    <row r="432" spans="3:711" x14ac:dyDescent="0.25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</row>
    <row r="433" spans="3:71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</row>
    <row r="434" spans="3:711" x14ac:dyDescent="0.25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</row>
    <row r="435" spans="3:711" x14ac:dyDescent="0.25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</row>
    <row r="436" spans="3:711" x14ac:dyDescent="0.25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</row>
    <row r="437" spans="3:711" x14ac:dyDescent="0.25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</row>
    <row r="438" spans="3:711" x14ac:dyDescent="0.25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</row>
    <row r="439" spans="3:711" x14ac:dyDescent="0.25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</row>
    <row r="440" spans="3:711" x14ac:dyDescent="0.25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</row>
    <row r="441" spans="3:711" x14ac:dyDescent="0.25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</row>
    <row r="442" spans="3:711" x14ac:dyDescent="0.2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</row>
    <row r="443" spans="3:711" x14ac:dyDescent="0.25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</row>
    <row r="444" spans="3:711" x14ac:dyDescent="0.25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</row>
    <row r="445" spans="3:711" x14ac:dyDescent="0.25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</row>
    <row r="446" spans="3:711" x14ac:dyDescent="0.25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</row>
    <row r="447" spans="3:711" x14ac:dyDescent="0.25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</row>
    <row r="448" spans="3:711" x14ac:dyDescent="0.25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</row>
    <row r="449" spans="3:711" x14ac:dyDescent="0.25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</row>
    <row r="450" spans="3:711" x14ac:dyDescent="0.25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</row>
    <row r="451" spans="3:711" x14ac:dyDescent="0.2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</row>
    <row r="452" spans="3:711" x14ac:dyDescent="0.25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</row>
    <row r="453" spans="3:711" x14ac:dyDescent="0.25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</row>
    <row r="454" spans="3:711" x14ac:dyDescent="0.25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</row>
    <row r="455" spans="3:711" x14ac:dyDescent="0.25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</row>
    <row r="456" spans="3:711" x14ac:dyDescent="0.25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</row>
    <row r="457" spans="3:711" x14ac:dyDescent="0.25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</row>
    <row r="458" spans="3:711" x14ac:dyDescent="0.25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</row>
    <row r="459" spans="3:711" x14ac:dyDescent="0.25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</row>
    <row r="460" spans="3:711" x14ac:dyDescent="0.25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</row>
    <row r="461" spans="3:711" x14ac:dyDescent="0.25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</row>
    <row r="462" spans="3:711" x14ac:dyDescent="0.25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</row>
    <row r="463" spans="3:711" x14ac:dyDescent="0.25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</row>
    <row r="464" spans="3:711" x14ac:dyDescent="0.25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</row>
    <row r="465" spans="3:711" x14ac:dyDescent="0.25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</row>
    <row r="466" spans="3:711" x14ac:dyDescent="0.25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</row>
    <row r="467" spans="3:711" x14ac:dyDescent="0.25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</row>
    <row r="468" spans="3:711" x14ac:dyDescent="0.25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</row>
    <row r="469" spans="3:711" x14ac:dyDescent="0.25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</row>
    <row r="470" spans="3:711" x14ac:dyDescent="0.25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</row>
    <row r="471" spans="3:711" x14ac:dyDescent="0.25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</row>
    <row r="472" spans="3:711" x14ac:dyDescent="0.25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</row>
    <row r="473" spans="3:711" x14ac:dyDescent="0.25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</row>
    <row r="474" spans="3:711" x14ac:dyDescent="0.25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</row>
    <row r="475" spans="3:711" x14ac:dyDescent="0.25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</row>
    <row r="476" spans="3:711" x14ac:dyDescent="0.25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</row>
    <row r="477" spans="3:711" x14ac:dyDescent="0.25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</row>
    <row r="478" spans="3:711" x14ac:dyDescent="0.25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</row>
    <row r="479" spans="3:711" x14ac:dyDescent="0.25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</row>
    <row r="480" spans="3:711" x14ac:dyDescent="0.25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</row>
    <row r="481" spans="3:711" x14ac:dyDescent="0.25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</row>
    <row r="482" spans="3:711" x14ac:dyDescent="0.25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</row>
    <row r="483" spans="3:711" x14ac:dyDescent="0.25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</row>
    <row r="484" spans="3:711" x14ac:dyDescent="0.25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</row>
    <row r="485" spans="3:711" x14ac:dyDescent="0.25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</row>
    <row r="486" spans="3:711" x14ac:dyDescent="0.25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</row>
    <row r="487" spans="3:711" x14ac:dyDescent="0.25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</row>
    <row r="488" spans="3:711" x14ac:dyDescent="0.25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</row>
    <row r="489" spans="3:711" x14ac:dyDescent="0.25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</row>
    <row r="490" spans="3:711" x14ac:dyDescent="0.25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</row>
    <row r="491" spans="3:711" x14ac:dyDescent="0.25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</row>
    <row r="492" spans="3:711" x14ac:dyDescent="0.25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</row>
    <row r="493" spans="3:711" x14ac:dyDescent="0.2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</row>
    <row r="494" spans="3:711" x14ac:dyDescent="0.25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</row>
    <row r="495" spans="3:711" x14ac:dyDescent="0.25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</row>
    <row r="496" spans="3:711" x14ac:dyDescent="0.25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</row>
    <row r="497" spans="3:711" x14ac:dyDescent="0.25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</row>
    <row r="498" spans="3:711" x14ac:dyDescent="0.25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</row>
    <row r="499" spans="3:711" x14ac:dyDescent="0.25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</row>
    <row r="500" spans="3:711" x14ac:dyDescent="0.25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</row>
    <row r="501" spans="3:711" x14ac:dyDescent="0.25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</row>
    <row r="502" spans="3:711" x14ac:dyDescent="0.25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</row>
    <row r="503" spans="3:711" x14ac:dyDescent="0.25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</row>
    <row r="504" spans="3:711" x14ac:dyDescent="0.25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</row>
    <row r="505" spans="3:711" x14ac:dyDescent="0.25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</row>
    <row r="506" spans="3:711" x14ac:dyDescent="0.25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</row>
    <row r="507" spans="3:711" x14ac:dyDescent="0.25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</row>
    <row r="508" spans="3:711" x14ac:dyDescent="0.25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</row>
    <row r="509" spans="3:711" x14ac:dyDescent="0.25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</row>
    <row r="510" spans="3:711" x14ac:dyDescent="0.25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</row>
    <row r="511" spans="3:711" x14ac:dyDescent="0.25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</row>
    <row r="512" spans="3:711" x14ac:dyDescent="0.25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</row>
    <row r="513" spans="3:711" x14ac:dyDescent="0.25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</row>
    <row r="514" spans="3:711" x14ac:dyDescent="0.25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</row>
    <row r="515" spans="3:711" x14ac:dyDescent="0.25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</row>
    <row r="516" spans="3:711" x14ac:dyDescent="0.25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</row>
    <row r="517" spans="3:711" x14ac:dyDescent="0.25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</row>
    <row r="518" spans="3:711" x14ac:dyDescent="0.25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</row>
    <row r="519" spans="3:711" x14ac:dyDescent="0.25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</row>
    <row r="520" spans="3:711" x14ac:dyDescent="0.25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</row>
    <row r="521" spans="3:711" x14ac:dyDescent="0.25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</row>
    <row r="522" spans="3:711" x14ac:dyDescent="0.25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</row>
    <row r="523" spans="3:711" x14ac:dyDescent="0.25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</row>
    <row r="524" spans="3:711" x14ac:dyDescent="0.25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</row>
    <row r="525" spans="3:711" x14ac:dyDescent="0.25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</row>
    <row r="526" spans="3:711" x14ac:dyDescent="0.25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</row>
    <row r="527" spans="3:711" x14ac:dyDescent="0.25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</row>
    <row r="528" spans="3:711" x14ac:dyDescent="0.25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</row>
    <row r="529" spans="3:711" x14ac:dyDescent="0.25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</row>
    <row r="530" spans="3:711" x14ac:dyDescent="0.25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</row>
    <row r="531" spans="3:711" x14ac:dyDescent="0.25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</row>
    <row r="532" spans="3:711" x14ac:dyDescent="0.25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</row>
    <row r="533" spans="3:711" x14ac:dyDescent="0.25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</row>
    <row r="534" spans="3:711" x14ac:dyDescent="0.25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</row>
    <row r="535" spans="3:711" x14ac:dyDescent="0.25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</row>
    <row r="536" spans="3:711" x14ac:dyDescent="0.25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</row>
    <row r="537" spans="3:711" x14ac:dyDescent="0.25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</row>
    <row r="538" spans="3:711" x14ac:dyDescent="0.25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</row>
    <row r="539" spans="3:711" x14ac:dyDescent="0.25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</row>
    <row r="540" spans="3:711" x14ac:dyDescent="0.25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</row>
    <row r="541" spans="3:711" x14ac:dyDescent="0.25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</row>
    <row r="542" spans="3:711" x14ac:dyDescent="0.25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</row>
    <row r="543" spans="3:711" x14ac:dyDescent="0.25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</row>
    <row r="544" spans="3:711" x14ac:dyDescent="0.25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</row>
    <row r="545" spans="3:711" x14ac:dyDescent="0.25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</row>
    <row r="546" spans="3:711" x14ac:dyDescent="0.25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</row>
    <row r="547" spans="3:711" x14ac:dyDescent="0.25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</row>
    <row r="548" spans="3:711" x14ac:dyDescent="0.25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</row>
    <row r="549" spans="3:711" x14ac:dyDescent="0.25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</row>
    <row r="550" spans="3:711" x14ac:dyDescent="0.25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</row>
    <row r="551" spans="3:711" x14ac:dyDescent="0.25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</row>
    <row r="552" spans="3:711" x14ac:dyDescent="0.25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</row>
    <row r="553" spans="3:711" x14ac:dyDescent="0.25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</row>
    <row r="554" spans="3:711" x14ac:dyDescent="0.25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</row>
    <row r="555" spans="3:711" x14ac:dyDescent="0.25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</row>
    <row r="556" spans="3:711" x14ac:dyDescent="0.25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</row>
    <row r="557" spans="3:711" x14ac:dyDescent="0.25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</row>
    <row r="558" spans="3:711" x14ac:dyDescent="0.25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</row>
    <row r="559" spans="3:711" x14ac:dyDescent="0.25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</row>
    <row r="560" spans="3:711" x14ac:dyDescent="0.25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</row>
    <row r="561" spans="3:711" x14ac:dyDescent="0.25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</row>
    <row r="562" spans="3:711" x14ac:dyDescent="0.25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</row>
    <row r="563" spans="3:711" x14ac:dyDescent="0.25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</row>
    <row r="564" spans="3:711" x14ac:dyDescent="0.25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</row>
    <row r="565" spans="3:711" x14ac:dyDescent="0.25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</row>
    <row r="566" spans="3:711" x14ac:dyDescent="0.25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</row>
    <row r="567" spans="3:711" x14ac:dyDescent="0.25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</row>
    <row r="568" spans="3:711" x14ac:dyDescent="0.25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</row>
    <row r="569" spans="3:711" x14ac:dyDescent="0.25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</row>
    <row r="570" spans="3:711" x14ac:dyDescent="0.25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</row>
    <row r="571" spans="3:711" x14ac:dyDescent="0.25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</row>
    <row r="572" spans="3:711" x14ac:dyDescent="0.25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</row>
    <row r="573" spans="3:711" x14ac:dyDescent="0.25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</row>
    <row r="574" spans="3:711" x14ac:dyDescent="0.25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</row>
    <row r="575" spans="3:711" x14ac:dyDescent="0.25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</row>
    <row r="576" spans="3:711" x14ac:dyDescent="0.25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</row>
    <row r="577" spans="3:711" x14ac:dyDescent="0.25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</row>
    <row r="578" spans="3:711" x14ac:dyDescent="0.25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</row>
    <row r="579" spans="3:711" x14ac:dyDescent="0.25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</row>
    <row r="580" spans="3:711" x14ac:dyDescent="0.25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</row>
    <row r="581" spans="3:711" x14ac:dyDescent="0.25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</row>
    <row r="582" spans="3:711" x14ac:dyDescent="0.25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</row>
    <row r="583" spans="3:711" x14ac:dyDescent="0.25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</row>
    <row r="584" spans="3:711" x14ac:dyDescent="0.25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</row>
    <row r="585" spans="3:711" x14ac:dyDescent="0.25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</row>
    <row r="586" spans="3:711" x14ac:dyDescent="0.25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</row>
    <row r="587" spans="3:711" x14ac:dyDescent="0.25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</row>
    <row r="588" spans="3:711" x14ac:dyDescent="0.25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</row>
    <row r="589" spans="3:711" x14ac:dyDescent="0.25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</row>
    <row r="590" spans="3:711" x14ac:dyDescent="0.25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</row>
    <row r="591" spans="3:711" x14ac:dyDescent="0.25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</row>
    <row r="592" spans="3:711" x14ac:dyDescent="0.25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</row>
    <row r="593" spans="3:711" x14ac:dyDescent="0.25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</row>
    <row r="594" spans="3:711" x14ac:dyDescent="0.25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</row>
    <row r="595" spans="3:711" x14ac:dyDescent="0.25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</row>
    <row r="596" spans="3:711" x14ac:dyDescent="0.25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</row>
    <row r="597" spans="3:711" x14ac:dyDescent="0.25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</row>
    <row r="598" spans="3:711" x14ac:dyDescent="0.25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</row>
    <row r="599" spans="3:711" x14ac:dyDescent="0.25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</row>
    <row r="600" spans="3:711" x14ac:dyDescent="0.25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</row>
    <row r="601" spans="3:711" x14ac:dyDescent="0.25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</row>
    <row r="602" spans="3:711" x14ac:dyDescent="0.25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</row>
    <row r="603" spans="3:711" x14ac:dyDescent="0.25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</row>
    <row r="604" spans="3:711" x14ac:dyDescent="0.25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</row>
    <row r="605" spans="3:711" x14ac:dyDescent="0.25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</row>
    <row r="606" spans="3:711" x14ac:dyDescent="0.25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</row>
    <row r="607" spans="3:711" x14ac:dyDescent="0.25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</row>
    <row r="608" spans="3:711" x14ac:dyDescent="0.25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</row>
    <row r="609" spans="3:711" x14ac:dyDescent="0.25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</row>
    <row r="610" spans="3:711" x14ac:dyDescent="0.25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</row>
    <row r="611" spans="3:711" x14ac:dyDescent="0.25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</row>
    <row r="612" spans="3:711" x14ac:dyDescent="0.25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</row>
    <row r="613" spans="3:711" x14ac:dyDescent="0.25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</row>
    <row r="614" spans="3:711" x14ac:dyDescent="0.25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</row>
    <row r="615" spans="3:711" x14ac:dyDescent="0.25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</row>
    <row r="616" spans="3:711" x14ac:dyDescent="0.25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</row>
    <row r="617" spans="3:711" x14ac:dyDescent="0.25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</row>
    <row r="618" spans="3:711" x14ac:dyDescent="0.25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</row>
    <row r="619" spans="3:711" x14ac:dyDescent="0.25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</row>
    <row r="620" spans="3:711" x14ac:dyDescent="0.25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</row>
    <row r="621" spans="3:711" x14ac:dyDescent="0.25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</row>
    <row r="622" spans="3:711" x14ac:dyDescent="0.25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</row>
    <row r="623" spans="3:711" x14ac:dyDescent="0.25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</row>
    <row r="624" spans="3:711" x14ac:dyDescent="0.25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</row>
    <row r="625" spans="3:711" x14ac:dyDescent="0.25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</row>
    <row r="626" spans="3:711" x14ac:dyDescent="0.25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</row>
    <row r="627" spans="3:711" x14ac:dyDescent="0.25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</row>
    <row r="628" spans="3:711" x14ac:dyDescent="0.25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</row>
    <row r="629" spans="3:711" x14ac:dyDescent="0.25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</row>
    <row r="630" spans="3:711" x14ac:dyDescent="0.25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</row>
    <row r="631" spans="3:711" x14ac:dyDescent="0.25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</row>
    <row r="632" spans="3:711" x14ac:dyDescent="0.25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</row>
    <row r="633" spans="3:711" x14ac:dyDescent="0.25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</row>
    <row r="634" spans="3:711" x14ac:dyDescent="0.25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</row>
    <row r="635" spans="3:711" x14ac:dyDescent="0.25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</row>
    <row r="636" spans="3:711" x14ac:dyDescent="0.25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</row>
    <row r="637" spans="3:711" x14ac:dyDescent="0.25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</row>
    <row r="638" spans="3:711" x14ac:dyDescent="0.25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</row>
    <row r="639" spans="3:711" x14ac:dyDescent="0.25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</row>
    <row r="640" spans="3:711" x14ac:dyDescent="0.25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</row>
    <row r="641" spans="3:711" x14ac:dyDescent="0.25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</row>
    <row r="642" spans="3:711" x14ac:dyDescent="0.25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</row>
    <row r="643" spans="3:711" x14ac:dyDescent="0.25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</row>
    <row r="644" spans="3:711" x14ac:dyDescent="0.25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</row>
    <row r="645" spans="3:711" x14ac:dyDescent="0.25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</row>
    <row r="646" spans="3:711" x14ac:dyDescent="0.25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</row>
    <row r="647" spans="3:711" x14ac:dyDescent="0.25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</row>
    <row r="648" spans="3:711" x14ac:dyDescent="0.25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</row>
    <row r="649" spans="3:711" x14ac:dyDescent="0.25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</row>
    <row r="650" spans="3:711" x14ac:dyDescent="0.25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</row>
    <row r="651" spans="3:711" x14ac:dyDescent="0.25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</row>
    <row r="652" spans="3:711" x14ac:dyDescent="0.25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</row>
    <row r="653" spans="3:711" x14ac:dyDescent="0.25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</row>
    <row r="654" spans="3:711" x14ac:dyDescent="0.25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</row>
    <row r="655" spans="3:711" x14ac:dyDescent="0.25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</row>
    <row r="656" spans="3:711" x14ac:dyDescent="0.25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</row>
    <row r="657" spans="3:711" x14ac:dyDescent="0.25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</row>
    <row r="658" spans="3:711" x14ac:dyDescent="0.25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</row>
    <row r="659" spans="3:711" x14ac:dyDescent="0.25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</row>
    <row r="660" spans="3:711" x14ac:dyDescent="0.25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</row>
    <row r="661" spans="3:711" x14ac:dyDescent="0.25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</row>
    <row r="662" spans="3:711" x14ac:dyDescent="0.25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</row>
    <row r="663" spans="3:711" x14ac:dyDescent="0.25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</row>
    <row r="664" spans="3:711" x14ac:dyDescent="0.25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</row>
    <row r="665" spans="3:711" x14ac:dyDescent="0.25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</row>
    <row r="666" spans="3:711" x14ac:dyDescent="0.25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</row>
    <row r="667" spans="3:711" x14ac:dyDescent="0.25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</row>
    <row r="668" spans="3:711" x14ac:dyDescent="0.25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</row>
    <row r="669" spans="3:711" x14ac:dyDescent="0.25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</row>
    <row r="670" spans="3:711" x14ac:dyDescent="0.25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</row>
    <row r="671" spans="3:711" x14ac:dyDescent="0.25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</row>
    <row r="672" spans="3:711" x14ac:dyDescent="0.25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</row>
    <row r="673" spans="3:711" x14ac:dyDescent="0.25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</row>
    <row r="674" spans="3:711" x14ac:dyDescent="0.25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</row>
    <row r="675" spans="3:711" x14ac:dyDescent="0.25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</row>
    <row r="676" spans="3:711" x14ac:dyDescent="0.25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</row>
    <row r="677" spans="3:711" x14ac:dyDescent="0.25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</row>
    <row r="678" spans="3:711" x14ac:dyDescent="0.25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</row>
    <row r="679" spans="3:711" x14ac:dyDescent="0.25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</row>
    <row r="680" spans="3:711" x14ac:dyDescent="0.25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</row>
    <row r="681" spans="3:711" x14ac:dyDescent="0.25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</row>
    <row r="682" spans="3:711" x14ac:dyDescent="0.25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</row>
    <row r="683" spans="3:711" x14ac:dyDescent="0.25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</row>
    <row r="684" spans="3:711" x14ac:dyDescent="0.25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</row>
    <row r="685" spans="3:711" x14ac:dyDescent="0.25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</row>
    <row r="686" spans="3:711" x14ac:dyDescent="0.25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</row>
    <row r="687" spans="3:711" x14ac:dyDescent="0.25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</row>
    <row r="688" spans="3:711" x14ac:dyDescent="0.25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</row>
    <row r="689" spans="3:711" x14ac:dyDescent="0.25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</row>
    <row r="690" spans="3:711" x14ac:dyDescent="0.25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</row>
    <row r="691" spans="3:711" x14ac:dyDescent="0.25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</row>
    <row r="692" spans="3:711" x14ac:dyDescent="0.25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</row>
    <row r="693" spans="3:711" x14ac:dyDescent="0.25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</row>
    <row r="694" spans="3:711" x14ac:dyDescent="0.25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</row>
    <row r="695" spans="3:711" x14ac:dyDescent="0.25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</row>
    <row r="696" spans="3:711" x14ac:dyDescent="0.25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</row>
    <row r="697" spans="3:711" x14ac:dyDescent="0.25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</row>
    <row r="698" spans="3:711" x14ac:dyDescent="0.25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</row>
    <row r="699" spans="3:711" x14ac:dyDescent="0.25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</row>
    <row r="700" spans="3:711" x14ac:dyDescent="0.25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</row>
    <row r="701" spans="3:711" x14ac:dyDescent="0.25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</row>
    <row r="702" spans="3:711" x14ac:dyDescent="0.25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</row>
    <row r="703" spans="3:711" x14ac:dyDescent="0.25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</row>
    <row r="704" spans="3:711" x14ac:dyDescent="0.25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</row>
    <row r="705" spans="3:711" x14ac:dyDescent="0.25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</row>
    <row r="706" spans="3:711" x14ac:dyDescent="0.25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</row>
    <row r="707" spans="3:711" x14ac:dyDescent="0.25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</row>
    <row r="708" spans="3:711" x14ac:dyDescent="0.25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</row>
    <row r="709" spans="3:711" x14ac:dyDescent="0.25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</row>
    <row r="710" spans="3:711" x14ac:dyDescent="0.25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</row>
    <row r="711" spans="3:711" x14ac:dyDescent="0.25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</row>
    <row r="712" spans="3:711" x14ac:dyDescent="0.25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</row>
    <row r="713" spans="3:711" x14ac:dyDescent="0.25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</row>
    <row r="714" spans="3:711" x14ac:dyDescent="0.25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</row>
    <row r="715" spans="3:711" x14ac:dyDescent="0.25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</row>
    <row r="716" spans="3:711" x14ac:dyDescent="0.25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</row>
    <row r="717" spans="3:711" x14ac:dyDescent="0.25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</row>
    <row r="718" spans="3:711" x14ac:dyDescent="0.25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</row>
    <row r="719" spans="3:711" x14ac:dyDescent="0.25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</row>
    <row r="720" spans="3:711" x14ac:dyDescent="0.25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</row>
    <row r="721" spans="3:711" x14ac:dyDescent="0.25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</row>
    <row r="722" spans="3:711" x14ac:dyDescent="0.25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</row>
    <row r="723" spans="3:711" x14ac:dyDescent="0.25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</row>
    <row r="724" spans="3:711" x14ac:dyDescent="0.25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</row>
    <row r="725" spans="3:711" x14ac:dyDescent="0.25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</row>
    <row r="726" spans="3:711" x14ac:dyDescent="0.25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</row>
    <row r="727" spans="3:711" x14ac:dyDescent="0.25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</row>
    <row r="728" spans="3:711" x14ac:dyDescent="0.25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</row>
    <row r="729" spans="3:711" x14ac:dyDescent="0.25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</row>
    <row r="730" spans="3:711" x14ac:dyDescent="0.25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</row>
  </sheetData>
  <mergeCells count="114">
    <mergeCell ref="Z5:AB6"/>
    <mergeCell ref="CK5:CM6"/>
    <mergeCell ref="CN5:CP6"/>
    <mergeCell ref="BA5:BC6"/>
    <mergeCell ref="BD5:BF6"/>
    <mergeCell ref="BG5:BI6"/>
    <mergeCell ref="A4:V4"/>
    <mergeCell ref="A5:A6"/>
    <mergeCell ref="B5:D6"/>
    <mergeCell ref="E5:G6"/>
    <mergeCell ref="H5:J6"/>
    <mergeCell ref="K5:M6"/>
    <mergeCell ref="N5:P6"/>
    <mergeCell ref="Q5:S6"/>
    <mergeCell ref="T5:V6"/>
    <mergeCell ref="W5:Y6"/>
    <mergeCell ref="AC5:AE6"/>
    <mergeCell ref="AF5:AH6"/>
    <mergeCell ref="AI5:AK6"/>
    <mergeCell ref="AL5:AN6"/>
    <mergeCell ref="AO5:AQ6"/>
    <mergeCell ref="AR5:AT6"/>
    <mergeCell ref="AU5:AW6"/>
    <mergeCell ref="AX5:AZ6"/>
    <mergeCell ref="KM5:KO6"/>
    <mergeCell ref="JC5:JE6"/>
    <mergeCell ref="JF5:JH6"/>
    <mergeCell ref="JI5:JK6"/>
    <mergeCell ref="HS5:HU6"/>
    <mergeCell ref="HV5:HX6"/>
    <mergeCell ref="HY5:IA6"/>
    <mergeCell ref="GO5:GQ6"/>
    <mergeCell ref="GR5:GT6"/>
    <mergeCell ref="GU5:GW6"/>
    <mergeCell ref="GX5:GZ6"/>
    <mergeCell ref="HA5:HC6"/>
    <mergeCell ref="HD5:HF6"/>
    <mergeCell ref="HG5:HI6"/>
    <mergeCell ref="HJ5:HL6"/>
    <mergeCell ref="HM5:HO6"/>
    <mergeCell ref="HP5:HR6"/>
    <mergeCell ref="IB5:ID6"/>
    <mergeCell ref="IE5:IG6"/>
    <mergeCell ref="IH5:IJ6"/>
    <mergeCell ref="IK5:IM6"/>
    <mergeCell ref="IN5:IP6"/>
    <mergeCell ref="KQ154:KQ158"/>
    <mergeCell ref="KT154:KU156"/>
    <mergeCell ref="KW155:KX155"/>
    <mergeCell ref="LC155:LD155"/>
    <mergeCell ref="KW157:KX157"/>
    <mergeCell ref="KP5:KR6"/>
    <mergeCell ref="KS5:KU6"/>
    <mergeCell ref="KV5:KX6"/>
    <mergeCell ref="KY5:LA6"/>
    <mergeCell ref="LB5:LD6"/>
    <mergeCell ref="BJ5:BL6"/>
    <mergeCell ref="BM5:BO6"/>
    <mergeCell ref="BP5:BR6"/>
    <mergeCell ref="BS5:BU6"/>
    <mergeCell ref="BV5:BX6"/>
    <mergeCell ref="BY5:CA6"/>
    <mergeCell ref="CB5:CD6"/>
    <mergeCell ref="CE5:CG6"/>
    <mergeCell ref="CH5:CJ6"/>
    <mergeCell ref="DO5:DQ6"/>
    <mergeCell ref="DR5:DT6"/>
    <mergeCell ref="DU5:DW6"/>
    <mergeCell ref="DX5:DZ6"/>
    <mergeCell ref="EA5:EC6"/>
    <mergeCell ref="ED5:EF6"/>
    <mergeCell ref="EG5:EI6"/>
    <mergeCell ref="EJ5:EL6"/>
    <mergeCell ref="CQ5:CS6"/>
    <mergeCell ref="CT5:CV6"/>
    <mergeCell ref="CW5:CY6"/>
    <mergeCell ref="CZ5:DB6"/>
    <mergeCell ref="DC5:DE6"/>
    <mergeCell ref="DF5:DH6"/>
    <mergeCell ref="DI5:DK6"/>
    <mergeCell ref="DL5:DN6"/>
    <mergeCell ref="EM5:EO6"/>
    <mergeCell ref="EP5:ER6"/>
    <mergeCell ref="ES5:EU6"/>
    <mergeCell ref="EV5:EX6"/>
    <mergeCell ref="EY5:FA6"/>
    <mergeCell ref="FB5:FD6"/>
    <mergeCell ref="FE5:FG6"/>
    <mergeCell ref="FH5:FJ6"/>
    <mergeCell ref="FK5:FM6"/>
    <mergeCell ref="LH5:LJ6"/>
    <mergeCell ref="FN5:FP6"/>
    <mergeCell ref="FQ5:FS6"/>
    <mergeCell ref="FT5:FV6"/>
    <mergeCell ref="FW5:FY6"/>
    <mergeCell ref="FZ5:GB6"/>
    <mergeCell ref="GC5:GE6"/>
    <mergeCell ref="GF5:GH6"/>
    <mergeCell ref="GI5:GK6"/>
    <mergeCell ref="GL5:GN6"/>
    <mergeCell ref="IQ5:IS6"/>
    <mergeCell ref="KD5:KF6"/>
    <mergeCell ref="KG5:KI6"/>
    <mergeCell ref="KJ5:KL6"/>
    <mergeCell ref="IT5:IV6"/>
    <mergeCell ref="IW5:IY6"/>
    <mergeCell ref="IZ5:JB6"/>
    <mergeCell ref="JL5:JN6"/>
    <mergeCell ref="JO5:JQ6"/>
    <mergeCell ref="JR5:JT6"/>
    <mergeCell ref="JU5:JW6"/>
    <mergeCell ref="JX5:JZ6"/>
    <mergeCell ref="KA5:KC6"/>
    <mergeCell ref="LE5:L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Скалова Елена Александровна</cp:lastModifiedBy>
  <dcterms:created xsi:type="dcterms:W3CDTF">2006-09-16T00:00:00Z</dcterms:created>
  <dcterms:modified xsi:type="dcterms:W3CDTF">2021-03-02T09:55:13Z</dcterms:modified>
</cp:coreProperties>
</file>